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πιν.31!$B$2:$N$35</definedName>
  </definedNames>
  <calcPr calcId="145621"/>
</workbook>
</file>

<file path=xl/calcChain.xml><?xml version="1.0" encoding="utf-8"?>
<calcChain xmlns="http://schemas.openxmlformats.org/spreadsheetml/2006/main">
  <c r="L25" i="11" l="1"/>
  <c r="L17" i="11"/>
  <c r="L14" i="11"/>
  <c r="L8" i="11"/>
  <c r="L7" i="11"/>
  <c r="J23" i="11"/>
  <c r="J19" i="11"/>
  <c r="J12" i="11"/>
  <c r="J13" i="11"/>
  <c r="H30" i="11"/>
  <c r="H27" i="11"/>
  <c r="H25" i="11"/>
  <c r="H24" i="11"/>
  <c r="H16" i="11"/>
  <c r="F29" i="11"/>
  <c r="F25" i="11"/>
  <c r="F16" i="11"/>
  <c r="F10" i="11"/>
  <c r="F7" i="11"/>
  <c r="D30" i="11"/>
  <c r="D29" i="11"/>
  <c r="D25" i="11"/>
  <c r="D10" i="11"/>
  <c r="D7" i="11"/>
  <c r="G28" i="7" l="1"/>
  <c r="K28" i="7" s="1"/>
  <c r="L28" i="7" s="1"/>
  <c r="E28" i="7"/>
  <c r="F28" i="7" s="1"/>
  <c r="C28" i="7"/>
  <c r="D26" i="7" s="1"/>
  <c r="G27" i="7"/>
  <c r="H27" i="7" s="1"/>
  <c r="E27" i="7"/>
  <c r="F27" i="7" s="1"/>
  <c r="C27" i="7"/>
  <c r="D27" i="7" s="1"/>
  <c r="K26" i="7"/>
  <c r="I26" i="7"/>
  <c r="J26" i="7" s="1"/>
  <c r="F26" i="7"/>
  <c r="K25" i="7"/>
  <c r="L25" i="7" s="1"/>
  <c r="J25" i="7"/>
  <c r="I25" i="7"/>
  <c r="I27" i="7" s="1"/>
  <c r="J27" i="7" s="1"/>
  <c r="H25" i="7"/>
  <c r="F25" i="7"/>
  <c r="D25" i="7"/>
  <c r="K24" i="7"/>
  <c r="L24" i="7" s="1"/>
  <c r="I24" i="7"/>
  <c r="J24" i="7" s="1"/>
  <c r="H24" i="7"/>
  <c r="F24" i="7"/>
  <c r="D24" i="7"/>
  <c r="G23" i="7"/>
  <c r="K23" i="7" s="1"/>
  <c r="L23" i="7" s="1"/>
  <c r="E23" i="7"/>
  <c r="F23" i="7" s="1"/>
  <c r="C23" i="7"/>
  <c r="D23" i="7" s="1"/>
  <c r="K22" i="7"/>
  <c r="L22" i="7" s="1"/>
  <c r="I22" i="7"/>
  <c r="J22" i="7" s="1"/>
  <c r="H22" i="7"/>
  <c r="F22" i="7"/>
  <c r="D22" i="7"/>
  <c r="K21" i="7"/>
  <c r="L21" i="7" s="1"/>
  <c r="I21" i="7"/>
  <c r="H21" i="7"/>
  <c r="F21" i="7"/>
  <c r="D21" i="7"/>
  <c r="K27" i="7" l="1"/>
  <c r="L27" i="7" s="1"/>
  <c r="H23" i="7"/>
  <c r="I28" i="7"/>
  <c r="J28" i="7" s="1"/>
  <c r="J21" i="7"/>
  <c r="I23" i="7"/>
  <c r="J23" i="7" s="1"/>
  <c r="H26" i="7"/>
  <c r="L26" i="7"/>
  <c r="D28" i="7"/>
  <c r="K35" i="11" l="1"/>
  <c r="I35" i="11"/>
  <c r="G35" i="11"/>
  <c r="E35" i="11"/>
  <c r="C35" i="11"/>
  <c r="F10" i="10"/>
  <c r="L35" i="11" l="1"/>
  <c r="L10" i="11"/>
  <c r="L20" i="11"/>
  <c r="L9" i="11"/>
  <c r="L28" i="11"/>
  <c r="L29" i="11"/>
  <c r="L18" i="11"/>
  <c r="D35" i="11"/>
  <c r="D34" i="11"/>
  <c r="D13" i="11"/>
  <c r="D19" i="11"/>
  <c r="D17" i="11"/>
  <c r="F24" i="11"/>
  <c r="J32" i="11"/>
  <c r="J22" i="11"/>
  <c r="J9" i="11"/>
  <c r="J16" i="11"/>
  <c r="F35" i="11"/>
  <c r="F19" i="11"/>
  <c r="F20" i="11"/>
  <c r="H35" i="11"/>
  <c r="H32" i="11"/>
  <c r="H20" i="11"/>
  <c r="H29" i="11"/>
  <c r="H28" i="11"/>
  <c r="H26" i="11"/>
  <c r="J28" i="11"/>
  <c r="J34" i="11"/>
  <c r="H18" i="11"/>
  <c r="H31" i="11"/>
  <c r="L31" i="11"/>
  <c r="F28" i="11"/>
  <c r="H19" i="11"/>
  <c r="L19" i="11"/>
  <c r="D15" i="11"/>
  <c r="D31" i="11"/>
  <c r="F31" i="11"/>
  <c r="J35" i="11"/>
  <c r="F33" i="11" l="1"/>
  <c r="L21" i="11" l="1"/>
  <c r="J25" i="11" l="1"/>
  <c r="D11" i="11"/>
  <c r="J31" i="11" l="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K20" i="10"/>
  <c r="I20" i="10"/>
  <c r="J17" i="10" s="1"/>
  <c r="G20" i="10"/>
  <c r="H14" i="10" s="1"/>
  <c r="E20" i="10"/>
  <c r="C20" i="10"/>
  <c r="M10" i="10"/>
  <c r="L20" i="8"/>
  <c r="D15" i="10" l="1"/>
  <c r="D17" i="10"/>
  <c r="D14" i="10"/>
  <c r="D16" i="10"/>
  <c r="F17" i="10"/>
  <c r="F16" i="10"/>
  <c r="F15" i="10"/>
  <c r="F14" i="10"/>
  <c r="J7" i="11"/>
  <c r="J29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J6" i="11" l="1"/>
  <c r="H7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4" i="11" l="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35" i="11" s="1"/>
  <c r="N35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21" i="11"/>
  <c r="N16" i="11"/>
  <c r="N31" i="11"/>
  <c r="N33" i="11"/>
  <c r="N29" i="11"/>
  <c r="N15" i="11"/>
  <c r="N13" i="11"/>
  <c r="N34" i="11"/>
  <c r="N19" i="11"/>
  <c r="N23" i="11"/>
  <c r="N32" i="11"/>
  <c r="N22" i="11"/>
  <c r="N27" i="11"/>
  <c r="N18" i="11"/>
  <c r="N12" i="11"/>
  <c r="N30" i="11"/>
  <c r="N24" i="11"/>
  <c r="N26" i="11"/>
  <c r="N20" i="11"/>
  <c r="N11" i="11"/>
  <c r="N8" i="11"/>
  <c r="N14" i="11"/>
  <c r="N17" i="11"/>
  <c r="N6" i="11"/>
  <c r="N28" i="11"/>
  <c r="N10" i="11"/>
  <c r="N25" i="11"/>
  <c r="N9" i="11"/>
</calcChain>
</file>

<file path=xl/sharedStrings.xml><?xml version="1.0" encoding="utf-8"?>
<sst xmlns="http://schemas.openxmlformats.org/spreadsheetml/2006/main" count="265" uniqueCount="154">
  <si>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</si>
  <si>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</si>
  <si>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</si>
  <si>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</si>
  <si>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</si>
  <si>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</si>
  <si>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</si>
  <si>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</si>
  <si>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</si>
  <si>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</si>
  <si>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</si>
  <si>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</si>
  <si>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</si>
  <si>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</si>
  <si>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</si>
  <si>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</si>
  <si>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</si>
  <si>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</si>
  <si>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</si>
  <si>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</si>
  <si>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</si>
  <si>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</si>
  <si>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</si>
  <si>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</si>
  <si>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</si>
  <si>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</si>
  <si>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</si>
  <si>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</si>
  <si>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</si>
  <si>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</si>
  <si>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</si>
  <si>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</si>
  <si>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</si>
  <si>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</si>
  <si>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</si>
  <si>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</si>
  <si>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</si>
  <si>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</si>
  <si>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</si>
  <si>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</si>
  <si>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</si>
  <si>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</si>
  <si>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</si>
  <si>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</si>
  <si>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</si>
  <si>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</si>
  <si>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</si>
  <si>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</si>
  <si>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</si>
  <si>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</si>
  <si>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</si>
  <si>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</si>
  <si>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</si>
  <si>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</si>
  <si>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</si>
  <si>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</si>
  <si>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</si>
  <si>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</si>
  <si>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</si>
  <si>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</si>
  <si>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</si>
  <si>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</si>
  <si>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</si>
  <si>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</si>
  <si>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</si>
  <si>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</si>
  <si>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</si>
  <si>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</si>
  <si>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</si>
  <si>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</si>
  <si>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</si>
  <si>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</si>
  <si>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</si>
  <si>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</si>
  <si>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</si>
  <si>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</si>
  <si>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</si>
  <si>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</si>
  <si>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</si>
  <si>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</si>
  <si>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</si>
  <si>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</si>
  <si>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</si>
  <si>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</si>
  <si>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</si>
  <si>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</si>
  <si>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</si>
  <si>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</si>
  <si>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</si>
  <si>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</si>
  <si>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</si>
  <si>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</si>
  <si>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</si>
  <si>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</si>
  <si>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</si>
  <si>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</si>
  <si>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</si>
  <si>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</si>
  <si>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</si>
  <si>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</si>
  <si>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</si>
  <si>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</si>
  <si>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</si>
  <si>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</si>
  <si>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</si>
  <si>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</si>
  <si>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</si>
  <si>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</si>
  <si>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AUT</t>
  </si>
  <si>
    <t>BUL</t>
  </si>
  <si>
    <t>CYP</t>
  </si>
  <si>
    <t>CZC</t>
  </si>
  <si>
    <t>DEN</t>
  </si>
  <si>
    <t>EGY</t>
  </si>
  <si>
    <t>EST</t>
  </si>
  <si>
    <t>FIN</t>
  </si>
  <si>
    <t>FRA</t>
  </si>
  <si>
    <t>GBR</t>
  </si>
  <si>
    <t>GEO</t>
  </si>
  <si>
    <t>GER</t>
  </si>
  <si>
    <t>GRE</t>
  </si>
  <si>
    <t>HUG</t>
  </si>
  <si>
    <t>IRL</t>
  </si>
  <si>
    <t>ITA</t>
  </si>
  <si>
    <t>KAZ</t>
  </si>
  <si>
    <t>LAT</t>
  </si>
  <si>
    <t>LIT</t>
  </si>
  <si>
    <t>NET</t>
  </si>
  <si>
    <t>POL</t>
  </si>
  <si>
    <t>ROM</t>
  </si>
  <si>
    <t>RUS</t>
  </si>
  <si>
    <t>SLV</t>
  </si>
  <si>
    <t>SWE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</si>
  <si>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</si>
  <si>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</si>
  <si>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</si>
  <si>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</si>
  <si>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</si>
  <si>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</si>
  <si>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</si>
  <si>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</si>
  <si>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</si>
  <si>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ΠΙΝΑΚΑΣ 25: ΔΙΑΡΚΕΙΑ ΑΝΕΡΓΙΑΣ ΚΑΤΑ ΕΠΑΡΧΙΑ ΤΟN ΑΥΓΟΥΣΤΟ ΤΟΥ 2021</t>
  </si>
  <si>
    <t>Αύγουστος 2021</t>
  </si>
  <si>
    <t>ΑΥΓΟΥΣΤΟΣ</t>
  </si>
  <si>
    <t>Αύγ.'21</t>
  </si>
  <si>
    <t>CRO</t>
  </si>
  <si>
    <t>SWI</t>
  </si>
  <si>
    <t>Σεπτέμβριος 2021</t>
  </si>
  <si>
    <t>ΣΕΠΤΕΜΒΡΙΟΣ</t>
  </si>
  <si>
    <t>Σεπτ.'21</t>
  </si>
  <si>
    <t xml:space="preserve">      ΠΑΝΩ ΑΠΟ 12 ΜΗΝΕΣ ΚΑΤΑ ΚΟΙΝΟΤΗΤΑ ΚΑΙ ΕΠΑΡΧΙΑ - ΣΕΠΤΕΜΒΡΙΟΣ 2021</t>
  </si>
  <si>
    <t>ΕΓΓΡΑΦΗΣ ΠΑΝΩ ΑΠΟ 12 ΜΗΝΕΣ ΚΑΤΑ ΧΩΡΑ ΠΡΟΕΛΕΥΣΗΣ -ΣΕΠΤΕΜΒΡΙΟΣ 2021</t>
  </si>
  <si>
    <t>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</si>
</sst>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0" fillId="0" borderId="0" xfId="0" applyNumberFormat="1"/>
    <xf numFmtId="0" fontId="10" fillId="0" borderId="10" xfId="0" applyFont="1" applyFill="1" applyBorder="1" applyAlignment="1">
      <alignment horizontal="right"/>
    </xf>
    <xf numFmtId="0" fontId="60" fillId="0" borderId="1" xfId="0" applyNumberFormat="1" applyFont="1" applyBorder="1"/>
    <xf numFmtId="1" fontId="61" fillId="0" borderId="3" xfId="0" applyNumberFormat="1" applyFont="1" applyBorder="1"/>
    <xf numFmtId="0" fontId="18" fillId="0" borderId="1" xfId="0" applyFont="1" applyBorder="1" applyAlignment="1">
      <alignment horizontal="center"/>
    </xf>
    <xf numFmtId="3" fontId="59" fillId="5" borderId="3" xfId="0" applyNumberFormat="1" applyFont="1" applyFill="1" applyBorder="1"/>
    <xf numFmtId="164" fontId="51" fillId="0" borderId="1" xfId="0" applyNumberFormat="1" applyFont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6" fillId="0" borderId="10" xfId="0" applyNumberFormat="1" applyFont="1" applyBorder="1"/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0" fontId="0" fillId="0" borderId="6" xfId="0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13"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9" t="s">
        <v>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142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13" t="s">
        <v>65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16" t="s">
        <v>14</v>
      </c>
      <c r="D8" s="216"/>
      <c r="E8" s="216" t="s">
        <v>79</v>
      </c>
      <c r="F8" s="216"/>
      <c r="G8" s="216" t="s">
        <v>16</v>
      </c>
      <c r="H8" s="216"/>
      <c r="I8" s="216" t="s">
        <v>50</v>
      </c>
      <c r="J8" s="216"/>
      <c r="K8" s="216" t="s">
        <v>17</v>
      </c>
      <c r="L8" s="216"/>
      <c r="M8" s="216" t="s">
        <v>18</v>
      </c>
      <c r="N8" s="217"/>
      <c r="O8" s="95"/>
      <c r="P8" s="93"/>
      <c r="Q8" s="93"/>
    </row>
    <row r="9" spans="1:18">
      <c r="A9" s="19"/>
      <c r="B9" s="77"/>
      <c r="C9" s="154" t="s">
        <v>67</v>
      </c>
      <c r="D9" s="154" t="s">
        <v>23</v>
      </c>
      <c r="E9" s="154" t="s">
        <v>67</v>
      </c>
      <c r="F9" s="154" t="s">
        <v>23</v>
      </c>
      <c r="G9" s="154" t="s">
        <v>67</v>
      </c>
      <c r="H9" s="154" t="s">
        <v>23</v>
      </c>
      <c r="I9" s="154" t="s">
        <v>67</v>
      </c>
      <c r="J9" s="154" t="s">
        <v>23</v>
      </c>
      <c r="K9" s="154" t="s">
        <v>67</v>
      </c>
      <c r="L9" s="154" t="s">
        <v>23</v>
      </c>
      <c r="M9" s="154" t="s">
        <v>67</v>
      </c>
      <c r="N9" s="155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1164</v>
      </c>
      <c r="D10" s="79">
        <f t="shared" ref="D10:D15" si="0">C10/$C$15</f>
        <v>0.10279053338043094</v>
      </c>
      <c r="E10" s="159">
        <v>424</v>
      </c>
      <c r="F10" s="79">
        <f>E10/$E$15</f>
        <v>0.10313792264655801</v>
      </c>
      <c r="G10" s="159">
        <v>72</v>
      </c>
      <c r="H10" s="79">
        <f>G10/$G$15</f>
        <v>0.11145510835913312</v>
      </c>
      <c r="I10" s="159">
        <v>180</v>
      </c>
      <c r="J10" s="79">
        <f>I10/$I$15</f>
        <v>0.10033444816053512</v>
      </c>
      <c r="K10" s="159">
        <v>350</v>
      </c>
      <c r="L10" s="79">
        <f>K10/$K$15</f>
        <v>0.10638297872340426</v>
      </c>
      <c r="M10" s="159">
        <v>138</v>
      </c>
      <c r="N10" s="156">
        <f>M10/$M$15</f>
        <v>9.3054619015509099E-2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2904</v>
      </c>
      <c r="D11" s="79">
        <f t="shared" si="0"/>
        <v>0.25644648534086895</v>
      </c>
      <c r="E11" s="159">
        <v>1008</v>
      </c>
      <c r="F11" s="79">
        <f t="shared" ref="F11:F15" si="2">E11/$E$15</f>
        <v>0.24519581610313793</v>
      </c>
      <c r="G11" s="159">
        <v>147</v>
      </c>
      <c r="H11" s="79">
        <f t="shared" ref="H11:H15" si="3">G11/$G$15</f>
        <v>0.22755417956656346</v>
      </c>
      <c r="I11" s="159">
        <v>479</v>
      </c>
      <c r="J11" s="79">
        <f t="shared" ref="J11:J15" si="4">I11/$I$15</f>
        <v>0.26700111482720179</v>
      </c>
      <c r="K11" s="159">
        <v>950</v>
      </c>
      <c r="L11" s="79">
        <f t="shared" ref="L11:L15" si="5">K11/$K$15</f>
        <v>0.28875379939209728</v>
      </c>
      <c r="M11" s="159">
        <v>320</v>
      </c>
      <c r="N11" s="156">
        <f t="shared" ref="N11:N15" si="6">M11/$M$15</f>
        <v>0.21577882670262979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2338</v>
      </c>
      <c r="D12" s="79">
        <f t="shared" si="0"/>
        <v>0.20646414694454257</v>
      </c>
      <c r="E12" s="159">
        <v>878</v>
      </c>
      <c r="F12" s="79">
        <f t="shared" si="2"/>
        <v>0.21357333981999513</v>
      </c>
      <c r="G12" s="159">
        <v>86</v>
      </c>
      <c r="H12" s="79">
        <f t="shared" si="3"/>
        <v>0.13312693498452013</v>
      </c>
      <c r="I12" s="159">
        <v>352</v>
      </c>
      <c r="J12" s="79">
        <f t="shared" si="4"/>
        <v>0.19620958751393533</v>
      </c>
      <c r="K12" s="159">
        <v>783</v>
      </c>
      <c r="L12" s="79">
        <f t="shared" si="5"/>
        <v>0.23799392097264438</v>
      </c>
      <c r="M12" s="159">
        <v>239</v>
      </c>
      <c r="N12" s="156">
        <f t="shared" si="6"/>
        <v>0.16115981119352663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1477</v>
      </c>
      <c r="D13" s="79">
        <f t="shared" si="0"/>
        <v>0.13043094312963618</v>
      </c>
      <c r="E13" s="159">
        <v>545</v>
      </c>
      <c r="F13" s="79">
        <f t="shared" si="2"/>
        <v>0.13257115057163707</v>
      </c>
      <c r="G13" s="159">
        <v>67</v>
      </c>
      <c r="H13" s="79">
        <f t="shared" si="3"/>
        <v>0.10371517027863777</v>
      </c>
      <c r="I13" s="159">
        <v>222</v>
      </c>
      <c r="J13" s="79">
        <f t="shared" si="4"/>
        <v>0.12374581939799331</v>
      </c>
      <c r="K13" s="159">
        <v>416</v>
      </c>
      <c r="L13" s="79">
        <f t="shared" si="5"/>
        <v>0.1264437689969605</v>
      </c>
      <c r="M13" s="159">
        <v>227</v>
      </c>
      <c r="N13" s="156">
        <f t="shared" si="6"/>
        <v>0.15306810519217801</v>
      </c>
      <c r="O13" s="96"/>
      <c r="P13" s="93"/>
      <c r="Q13" s="93"/>
    </row>
    <row r="14" spans="1:18">
      <c r="A14" s="19"/>
      <c r="B14" s="163" t="s">
        <v>83</v>
      </c>
      <c r="C14" s="78">
        <f t="shared" si="1"/>
        <v>3441</v>
      </c>
      <c r="D14" s="164">
        <f t="shared" si="0"/>
        <v>0.30386789120452135</v>
      </c>
      <c r="E14" s="160">
        <v>1256</v>
      </c>
      <c r="F14" s="164">
        <f t="shared" si="2"/>
        <v>0.30552177085867188</v>
      </c>
      <c r="G14" s="160">
        <v>274</v>
      </c>
      <c r="H14" s="164">
        <f t="shared" si="3"/>
        <v>0.42414860681114552</v>
      </c>
      <c r="I14" s="160">
        <v>561</v>
      </c>
      <c r="J14" s="164">
        <f t="shared" si="4"/>
        <v>0.31270903010033446</v>
      </c>
      <c r="K14" s="160">
        <v>791</v>
      </c>
      <c r="L14" s="164">
        <f t="shared" si="5"/>
        <v>0.2404255319148936</v>
      </c>
      <c r="M14" s="160">
        <v>559</v>
      </c>
      <c r="N14" s="165">
        <f t="shared" si="6"/>
        <v>0.37693863789615645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11324</v>
      </c>
      <c r="D15" s="75">
        <f t="shared" si="0"/>
        <v>1</v>
      </c>
      <c r="E15" s="74">
        <f>SUM(E10:E14)</f>
        <v>4111</v>
      </c>
      <c r="F15" s="75">
        <f t="shared" si="2"/>
        <v>1</v>
      </c>
      <c r="G15" s="74">
        <f>SUM(G10:G14)</f>
        <v>646</v>
      </c>
      <c r="H15" s="75">
        <f t="shared" si="3"/>
        <v>1</v>
      </c>
      <c r="I15" s="74">
        <f>SUM(I10:I14)</f>
        <v>1794</v>
      </c>
      <c r="J15" s="75">
        <f t="shared" si="4"/>
        <v>1</v>
      </c>
      <c r="K15" s="74">
        <f>SUM(K10:K14)</f>
        <v>3290</v>
      </c>
      <c r="L15" s="75">
        <f t="shared" si="5"/>
        <v>1</v>
      </c>
      <c r="M15" s="74">
        <f>SUM(M10:M14)</f>
        <v>1483</v>
      </c>
      <c r="N15" s="157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1"/>
      <c r="C18" s="198" t="s">
        <v>144</v>
      </c>
      <c r="D18" s="199"/>
      <c r="E18" s="198" t="s">
        <v>149</v>
      </c>
      <c r="F18" s="200"/>
      <c r="G18" s="200"/>
      <c r="H18" s="200"/>
      <c r="I18" s="200"/>
      <c r="J18" s="199"/>
      <c r="K18" s="198"/>
      <c r="L18" s="201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2" t="s">
        <v>76</v>
      </c>
      <c r="C19" s="202">
        <v>2021</v>
      </c>
      <c r="D19" s="203"/>
      <c r="E19" s="202">
        <v>2020</v>
      </c>
      <c r="F19" s="203"/>
      <c r="G19" s="202">
        <v>2021</v>
      </c>
      <c r="H19" s="203"/>
      <c r="I19" s="202" t="s">
        <v>134</v>
      </c>
      <c r="J19" s="203"/>
      <c r="K19" s="202" t="s">
        <v>52</v>
      </c>
      <c r="L19" s="204"/>
      <c r="M19" s="38"/>
      <c r="N19" s="38"/>
      <c r="O19" s="197"/>
      <c r="P19" s="197"/>
      <c r="Q19"/>
      <c r="R19"/>
      <c r="S19" s="38"/>
      <c r="T19"/>
    </row>
    <row r="20" spans="1:22" ht="15.75">
      <c r="A20" s="38"/>
      <c r="B20" s="133"/>
      <c r="C20" s="182" t="s">
        <v>67</v>
      </c>
      <c r="D20" s="134" t="s">
        <v>23</v>
      </c>
      <c r="E20" s="182" t="s">
        <v>67</v>
      </c>
      <c r="F20" s="134" t="s">
        <v>23</v>
      </c>
      <c r="G20" s="182" t="s">
        <v>67</v>
      </c>
      <c r="H20" s="134" t="s">
        <v>23</v>
      </c>
      <c r="I20" s="182" t="s">
        <v>67</v>
      </c>
      <c r="J20" s="134" t="s">
        <v>23</v>
      </c>
      <c r="K20" s="182" t="s">
        <v>67</v>
      </c>
      <c r="L20" s="135" t="s">
        <v>23</v>
      </c>
      <c r="M20" s="38"/>
      <c r="N20"/>
      <c r="O20" s="126"/>
      <c r="P20"/>
      <c r="Q20"/>
      <c r="R20"/>
      <c r="S20" s="38"/>
      <c r="T20"/>
    </row>
    <row r="21" spans="1:22" ht="15.75">
      <c r="A21" s="38"/>
      <c r="B21" s="183" t="s">
        <v>77</v>
      </c>
      <c r="C21" s="159">
        <v>1509</v>
      </c>
      <c r="D21" s="141">
        <f>C21/C28</f>
        <v>9.268472452552054E-2</v>
      </c>
      <c r="E21" s="159">
        <v>1022</v>
      </c>
      <c r="F21" s="141">
        <f>E21/E28</f>
        <v>3.3270395208021358E-2</v>
      </c>
      <c r="G21" s="159">
        <v>1164</v>
      </c>
      <c r="H21" s="141">
        <f>G21/G28</f>
        <v>0.10279053338043094</v>
      </c>
      <c r="I21" s="136">
        <f t="shared" ref="I21:I26" si="7">G21-E21</f>
        <v>142</v>
      </c>
      <c r="J21" s="142">
        <f t="shared" ref="J21:J27" si="8">I21/E21</f>
        <v>0.13894324853228962</v>
      </c>
      <c r="K21" s="136">
        <f>G21-C21</f>
        <v>-345</v>
      </c>
      <c r="L21" s="142">
        <f>K21/C21</f>
        <v>-0.22862823061630219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183" t="s">
        <v>135</v>
      </c>
      <c r="C22" s="160">
        <v>6747</v>
      </c>
      <c r="D22" s="141">
        <f>C22/C28</f>
        <v>0.41440943430993182</v>
      </c>
      <c r="E22" s="160">
        <v>5311</v>
      </c>
      <c r="F22" s="141">
        <f>E22/E28</f>
        <v>0.1728953707923693</v>
      </c>
      <c r="G22" s="160">
        <v>2904</v>
      </c>
      <c r="H22" s="141">
        <f>G22/G28</f>
        <v>0.25644648534086895</v>
      </c>
      <c r="I22" s="136">
        <f t="shared" si="7"/>
        <v>-2407</v>
      </c>
      <c r="J22" s="142">
        <f t="shared" si="8"/>
        <v>-0.45321031820749386</v>
      </c>
      <c r="K22" s="136">
        <f t="shared" ref="K22:K28" si="9">G22-C22</f>
        <v>-3843</v>
      </c>
      <c r="L22" s="142">
        <f t="shared" ref="L22:L28" si="10">K22/C22</f>
        <v>-0.56958648288128055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84" t="s">
        <v>136</v>
      </c>
      <c r="C23" s="161">
        <f t="shared" ref="C23" si="11">SUM(C21:C22)</f>
        <v>8256</v>
      </c>
      <c r="D23" s="143">
        <f>C23/C28</f>
        <v>0.50709415883545239</v>
      </c>
      <c r="E23" s="161">
        <f t="shared" ref="E23" si="12">SUM(E21:E22)</f>
        <v>6333</v>
      </c>
      <c r="F23" s="143">
        <f>E23/E28</f>
        <v>0.20616576600039066</v>
      </c>
      <c r="G23" s="161">
        <f t="shared" ref="G23" si="13">SUM(G21:G22)</f>
        <v>4068</v>
      </c>
      <c r="H23" s="143">
        <f>G23/G28</f>
        <v>0.35923701872129987</v>
      </c>
      <c r="I23" s="139">
        <f t="shared" si="7"/>
        <v>-2265</v>
      </c>
      <c r="J23" s="144">
        <f t="shared" si="8"/>
        <v>-0.3576504026527712</v>
      </c>
      <c r="K23" s="139">
        <f t="shared" si="9"/>
        <v>-4188</v>
      </c>
      <c r="L23" s="144">
        <f t="shared" si="10"/>
        <v>-0.50726744186046513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83" t="s">
        <v>137</v>
      </c>
      <c r="C24" s="160">
        <v>1644</v>
      </c>
      <c r="D24" s="141">
        <f>C24/C28</f>
        <v>0.1009765984890363</v>
      </c>
      <c r="E24" s="160">
        <v>5419</v>
      </c>
      <c r="F24" s="141">
        <f>E24/E28</f>
        <v>0.17641122468910736</v>
      </c>
      <c r="G24" s="160">
        <v>2338</v>
      </c>
      <c r="H24" s="141">
        <f>G24/G28</f>
        <v>0.20646414694454257</v>
      </c>
      <c r="I24" s="136">
        <f t="shared" si="7"/>
        <v>-3081</v>
      </c>
      <c r="J24" s="142">
        <f t="shared" si="8"/>
        <v>-0.56855508396383092</v>
      </c>
      <c r="K24" s="136">
        <f t="shared" si="9"/>
        <v>694</v>
      </c>
      <c r="L24" s="142">
        <f t="shared" si="10"/>
        <v>0.42214111922141118</v>
      </c>
      <c r="M24" s="38"/>
      <c r="N24"/>
      <c r="O24" s="126"/>
      <c r="P24"/>
      <c r="Q24" s="137"/>
      <c r="R24"/>
      <c r="S24" s="38"/>
      <c r="T24"/>
    </row>
    <row r="25" spans="1:22" ht="15.75">
      <c r="A25" s="38"/>
      <c r="B25" s="183" t="s">
        <v>138</v>
      </c>
      <c r="C25" s="160">
        <v>2023</v>
      </c>
      <c r="D25" s="141">
        <f>C25/C28</f>
        <v>0.12425526687549905</v>
      </c>
      <c r="E25" s="160">
        <v>13209</v>
      </c>
      <c r="F25" s="141">
        <f>E25/E28</f>
        <v>0.43000846409271437</v>
      </c>
      <c r="G25" s="160">
        <v>1477</v>
      </c>
      <c r="H25" s="141">
        <f>G25/G28</f>
        <v>0.13043094312963618</v>
      </c>
      <c r="I25" s="136">
        <f t="shared" si="7"/>
        <v>-11732</v>
      </c>
      <c r="J25" s="142">
        <f t="shared" si="8"/>
        <v>-0.88818229994700582</v>
      </c>
      <c r="K25" s="136">
        <f t="shared" si="9"/>
        <v>-546</v>
      </c>
      <c r="L25" s="142">
        <f t="shared" si="10"/>
        <v>-0.26989619377162632</v>
      </c>
      <c r="M25" s="38"/>
      <c r="N25"/>
      <c r="O25" s="126"/>
      <c r="P25"/>
      <c r="Q25" s="137"/>
      <c r="R25"/>
      <c r="S25" s="38"/>
      <c r="T25" s="138"/>
    </row>
    <row r="26" spans="1:22" ht="15.75">
      <c r="A26" s="38"/>
      <c r="B26" s="185" t="s">
        <v>139</v>
      </c>
      <c r="C26" s="161">
        <v>4358</v>
      </c>
      <c r="D26" s="143">
        <f>C26/C28</f>
        <v>0.26767397580001229</v>
      </c>
      <c r="E26" s="161">
        <v>5757</v>
      </c>
      <c r="F26" s="143">
        <f>E26/E28</f>
        <v>0.18741454521778761</v>
      </c>
      <c r="G26" s="161">
        <v>3441</v>
      </c>
      <c r="H26" s="143">
        <f>G26/G28</f>
        <v>0.30386789120452135</v>
      </c>
      <c r="I26" s="139">
        <f t="shared" si="7"/>
        <v>-2316</v>
      </c>
      <c r="J26" s="144">
        <f t="shared" si="8"/>
        <v>-0.40229286086503385</v>
      </c>
      <c r="K26" s="139">
        <f t="shared" si="9"/>
        <v>-917</v>
      </c>
      <c r="L26" s="144">
        <f t="shared" si="10"/>
        <v>-0.21041762276273521</v>
      </c>
      <c r="M26" s="137"/>
      <c r="N26"/>
      <c r="O26" s="126"/>
      <c r="P26"/>
      <c r="Q26" s="137"/>
      <c r="R26"/>
      <c r="S26" s="137"/>
      <c r="T26" s="140"/>
    </row>
    <row r="27" spans="1:22" ht="15.75">
      <c r="A27" s="38"/>
      <c r="B27" s="185" t="s">
        <v>140</v>
      </c>
      <c r="C27" s="166">
        <f t="shared" ref="C27" si="14">C25+C26</f>
        <v>6381</v>
      </c>
      <c r="D27" s="143">
        <f>C27/C28</f>
        <v>0.39192924267551132</v>
      </c>
      <c r="E27" s="166">
        <f t="shared" ref="E27" si="15">E25+E26</f>
        <v>18966</v>
      </c>
      <c r="F27" s="143">
        <f>E27/E28</f>
        <v>0.61742300931050198</v>
      </c>
      <c r="G27" s="166">
        <f t="shared" ref="G27" si="16">G25+G26</f>
        <v>4918</v>
      </c>
      <c r="H27" s="143">
        <f>G27/G28</f>
        <v>0.43429883433415756</v>
      </c>
      <c r="I27" s="139">
        <f>SUM(I25,I26)</f>
        <v>-14048</v>
      </c>
      <c r="J27" s="144">
        <f t="shared" si="8"/>
        <v>-0.74069387324686276</v>
      </c>
      <c r="K27" s="158">
        <f t="shared" ref="K27" si="17">K25+K26</f>
        <v>-1463</v>
      </c>
      <c r="L27" s="144">
        <f t="shared" si="10"/>
        <v>-0.22927440839993732</v>
      </c>
      <c r="M27" s="137"/>
      <c r="N27" s="137"/>
      <c r="O27"/>
      <c r="P27"/>
      <c r="Q27"/>
      <c r="R27"/>
      <c r="S27" s="137"/>
      <c r="T27" s="140"/>
    </row>
    <row r="28" spans="1:22" ht="16.5" thickBot="1">
      <c r="A28" s="38"/>
      <c r="B28" s="170" t="s">
        <v>141</v>
      </c>
      <c r="C28" s="191">
        <f t="shared" ref="C28" si="18">C21+C22+C24+C25+C26</f>
        <v>16281</v>
      </c>
      <c r="D28" s="171">
        <f>C28/C28</f>
        <v>1</v>
      </c>
      <c r="E28" s="191">
        <f t="shared" ref="E28" si="19">E21+E22+E24+E25+E26</f>
        <v>30718</v>
      </c>
      <c r="F28" s="171">
        <f>E28/E28</f>
        <v>1</v>
      </c>
      <c r="G28" s="191">
        <f>G21+G22+G24+G25+G26</f>
        <v>11324</v>
      </c>
      <c r="H28" s="171">
        <v>1</v>
      </c>
      <c r="I28" s="172">
        <f>SUM(I21,I22,I24,I27)</f>
        <v>-19394</v>
      </c>
      <c r="J28" s="173">
        <f>I28/E28</f>
        <v>-0.63135620808646398</v>
      </c>
      <c r="K28" s="193">
        <f t="shared" si="9"/>
        <v>-4957</v>
      </c>
      <c r="L28" s="194">
        <f t="shared" si="10"/>
        <v>-0.30446532768257478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38"/>
      <c r="N29" s="19"/>
      <c r="O29" s="19"/>
      <c r="P29" s="19"/>
      <c r="Q29" s="19"/>
    </row>
    <row r="30" spans="1:22" ht="4.5" customHeight="1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10" t="s">
        <v>96</v>
      </c>
      <c r="D34" s="211"/>
      <c r="E34" s="211"/>
      <c r="F34" s="211"/>
      <c r="G34" s="211"/>
      <c r="H34" s="212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205" t="s">
        <v>143</v>
      </c>
      <c r="D35" s="206"/>
      <c r="E35" s="205" t="s">
        <v>148</v>
      </c>
      <c r="F35" s="206"/>
      <c r="G35" s="207" t="s">
        <v>52</v>
      </c>
      <c r="H35" s="208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62">
        <v>1402</v>
      </c>
      <c r="D37" s="50">
        <f>C37/C42</f>
        <v>0.32170720513997247</v>
      </c>
      <c r="E37" s="162">
        <v>1256</v>
      </c>
      <c r="F37" s="50">
        <f>E37/E42</f>
        <v>0.36501017146178438</v>
      </c>
      <c r="G37" s="51">
        <f>E37-C37</f>
        <v>-146</v>
      </c>
      <c r="H37" s="124">
        <f>G37/C37</f>
        <v>-0.10413694721825963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62">
        <v>782</v>
      </c>
      <c r="D38" s="50">
        <f>C38/C42</f>
        <v>0.1794401101422671</v>
      </c>
      <c r="E38" s="162">
        <v>561</v>
      </c>
      <c r="F38" s="50">
        <f>E38/E42</f>
        <v>0.16303400174367916</v>
      </c>
      <c r="G38" s="51">
        <f t="shared" ref="G38:G42" si="20">E38-C38</f>
        <v>-221</v>
      </c>
      <c r="H38" s="124">
        <f t="shared" ref="H38:H42" si="21">G38/C38</f>
        <v>-0.28260869565217389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62">
        <v>379</v>
      </c>
      <c r="D39" s="50">
        <f>C39/C42</f>
        <v>8.6966498393758598E-2</v>
      </c>
      <c r="E39" s="162">
        <v>274</v>
      </c>
      <c r="F39" s="50">
        <f>E39/E42</f>
        <v>7.962801511188608E-2</v>
      </c>
      <c r="G39" s="51">
        <f t="shared" si="20"/>
        <v>-105</v>
      </c>
      <c r="H39" s="124">
        <f t="shared" si="21"/>
        <v>-0.27704485488126651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62">
        <v>1054</v>
      </c>
      <c r="D40" s="50">
        <f>C40/C42</f>
        <v>0.24185406149609912</v>
      </c>
      <c r="E40" s="162">
        <v>791</v>
      </c>
      <c r="F40" s="50">
        <f>E40/E42</f>
        <v>0.22987503632664924</v>
      </c>
      <c r="G40" s="51">
        <f t="shared" si="20"/>
        <v>-263</v>
      </c>
      <c r="H40" s="124">
        <f t="shared" si="21"/>
        <v>-0.24952561669829221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62">
        <v>741</v>
      </c>
      <c r="D41" s="50">
        <f>C41/C42</f>
        <v>0.1700321248279027</v>
      </c>
      <c r="E41" s="162">
        <v>559</v>
      </c>
      <c r="F41" s="50">
        <f>E41/E42</f>
        <v>0.16245277535600117</v>
      </c>
      <c r="G41" s="51">
        <f t="shared" si="20"/>
        <v>-182</v>
      </c>
      <c r="H41" s="124">
        <f t="shared" si="21"/>
        <v>-0.24561403508771928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4358</v>
      </c>
      <c r="D42" s="129">
        <f>C42/C42</f>
        <v>1</v>
      </c>
      <c r="E42" s="71">
        <f>SUM(E37:E41)</f>
        <v>3441</v>
      </c>
      <c r="F42" s="129">
        <f>E42/E42</f>
        <v>1</v>
      </c>
      <c r="G42" s="130">
        <f t="shared" si="20"/>
        <v>-917</v>
      </c>
      <c r="H42" s="186">
        <f t="shared" si="21"/>
        <v>-0.21041762276273521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G33" sqref="G33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5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5.7109375" style="44" customWidth="1"/>
    <col min="11" max="11" width="8" style="8" customWidth="1"/>
    <col min="12" max="12" width="7.85546875" style="8" customWidth="1"/>
    <col min="13" max="13" width="4.5703125" style="8" customWidth="1"/>
    <col min="14" max="14" width="5.570312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" style="44" customWidth="1"/>
    <col min="19" max="19" width="8.140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8.28515625" style="8" customWidth="1"/>
    <col min="24" max="24" width="8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8" t="s">
        <v>95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7" ht="9.75" customHeight="1">
      <c r="B4" s="97"/>
    </row>
    <row r="5" spans="1:27" s="11" customFormat="1">
      <c r="A5" s="223" t="s">
        <v>103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4" t="s">
        <v>20</v>
      </c>
      <c r="D7" s="224"/>
      <c r="E7" s="224"/>
      <c r="F7" s="224"/>
      <c r="G7" s="225" t="s">
        <v>51</v>
      </c>
      <c r="H7" s="225"/>
      <c r="I7" s="225"/>
      <c r="J7" s="225"/>
      <c r="K7" s="225" t="s">
        <v>16</v>
      </c>
      <c r="L7" s="225"/>
      <c r="M7" s="225"/>
      <c r="N7" s="225"/>
      <c r="O7" s="224" t="s">
        <v>73</v>
      </c>
      <c r="P7" s="224"/>
      <c r="Q7" s="224"/>
      <c r="R7" s="224"/>
      <c r="S7" s="221" t="s">
        <v>21</v>
      </c>
      <c r="T7" s="221"/>
      <c r="U7" s="221"/>
      <c r="V7" s="221"/>
      <c r="W7" s="221" t="s">
        <v>74</v>
      </c>
      <c r="X7" s="221"/>
      <c r="Y7" s="221"/>
      <c r="Z7" s="222"/>
      <c r="AA7" s="10"/>
    </row>
    <row r="8" spans="1:27" s="11" customFormat="1">
      <c r="A8" s="107"/>
      <c r="B8" s="54" t="s">
        <v>45</v>
      </c>
      <c r="C8" s="192" t="s">
        <v>145</v>
      </c>
      <c r="D8" s="192" t="s">
        <v>150</v>
      </c>
      <c r="E8" s="219" t="s">
        <v>48</v>
      </c>
      <c r="F8" s="219"/>
      <c r="G8" s="192" t="s">
        <v>145</v>
      </c>
      <c r="H8" s="192" t="s">
        <v>150</v>
      </c>
      <c r="I8" s="219" t="s">
        <v>48</v>
      </c>
      <c r="J8" s="219"/>
      <c r="K8" s="192" t="s">
        <v>145</v>
      </c>
      <c r="L8" s="192" t="s">
        <v>150</v>
      </c>
      <c r="M8" s="219" t="s">
        <v>48</v>
      </c>
      <c r="N8" s="219"/>
      <c r="O8" s="192" t="s">
        <v>145</v>
      </c>
      <c r="P8" s="192" t="s">
        <v>150</v>
      </c>
      <c r="Q8" s="219" t="s">
        <v>48</v>
      </c>
      <c r="R8" s="219"/>
      <c r="S8" s="192" t="s">
        <v>145</v>
      </c>
      <c r="T8" s="192" t="s">
        <v>150</v>
      </c>
      <c r="U8" s="219" t="s">
        <v>48</v>
      </c>
      <c r="V8" s="219"/>
      <c r="W8" s="192" t="s">
        <v>145</v>
      </c>
      <c r="X8" s="192" t="s">
        <v>150</v>
      </c>
      <c r="Y8" s="219" t="s">
        <v>48</v>
      </c>
      <c r="Z8" s="220"/>
      <c r="AA8" s="10"/>
    </row>
    <row r="9" spans="1:27" s="11" customFormat="1">
      <c r="A9" s="108">
        <v>1</v>
      </c>
      <c r="B9" s="120" t="s">
        <v>86</v>
      </c>
      <c r="C9" s="151">
        <v>72</v>
      </c>
      <c r="D9" s="76">
        <v>63</v>
      </c>
      <c r="E9" s="152">
        <f t="shared" ref="E9:E19" si="0">D9-C9</f>
        <v>-9</v>
      </c>
      <c r="F9" s="153">
        <f>E9/C9</f>
        <v>-0.125</v>
      </c>
      <c r="G9" s="151">
        <v>18</v>
      </c>
      <c r="H9" s="76">
        <v>14</v>
      </c>
      <c r="I9" s="152">
        <f t="shared" ref="I9:I20" si="1">H9-G9</f>
        <v>-4</v>
      </c>
      <c r="J9" s="153">
        <f>I9/G9</f>
        <v>-0.22222222222222221</v>
      </c>
      <c r="K9" s="151">
        <v>3</v>
      </c>
      <c r="L9" s="76">
        <v>2</v>
      </c>
      <c r="M9" s="152">
        <f t="shared" ref="M9:M19" si="2">L9-K9</f>
        <v>-1</v>
      </c>
      <c r="N9" s="153">
        <f t="shared" ref="N9:N19" si="3">M9/K9</f>
        <v>-0.33333333333333331</v>
      </c>
      <c r="O9" s="151">
        <v>58</v>
      </c>
      <c r="P9" s="76">
        <v>37</v>
      </c>
      <c r="Q9" s="152">
        <f t="shared" ref="Q9:Q20" si="4">P9-O9</f>
        <v>-21</v>
      </c>
      <c r="R9" s="153">
        <f>Q9/O9</f>
        <v>-0.36206896551724138</v>
      </c>
      <c r="S9" s="151">
        <v>18</v>
      </c>
      <c r="T9" s="76">
        <v>9</v>
      </c>
      <c r="U9" s="152">
        <f t="shared" ref="U9:U20" si="5">T9-S9</f>
        <v>-9</v>
      </c>
      <c r="V9" s="153">
        <f>U9/S9</f>
        <v>-0.5</v>
      </c>
      <c r="W9" s="151">
        <f>C9+G9+K9+O9+S9</f>
        <v>169</v>
      </c>
      <c r="X9" s="151">
        <f>D9+H9+L9+P9+T9</f>
        <v>125</v>
      </c>
      <c r="Y9" s="168">
        <f>X9-W9</f>
        <v>-44</v>
      </c>
      <c r="Z9" s="169">
        <f>Y9/W9</f>
        <v>-0.26035502958579881</v>
      </c>
      <c r="AA9" s="10"/>
    </row>
    <row r="10" spans="1:27" s="11" customFormat="1">
      <c r="A10" s="108">
        <v>2</v>
      </c>
      <c r="B10" s="121" t="s">
        <v>87</v>
      </c>
      <c r="C10" s="151">
        <v>149</v>
      </c>
      <c r="D10" s="76">
        <v>109</v>
      </c>
      <c r="E10" s="152">
        <f t="shared" si="0"/>
        <v>-40</v>
      </c>
      <c r="F10" s="153">
        <f t="shared" ref="F10:F19" si="6">E10/C10</f>
        <v>-0.26845637583892618</v>
      </c>
      <c r="G10" s="151">
        <v>47</v>
      </c>
      <c r="H10" s="76">
        <v>40</v>
      </c>
      <c r="I10" s="152">
        <f t="shared" si="1"/>
        <v>-7</v>
      </c>
      <c r="J10" s="153">
        <f t="shared" ref="J10:J20" si="7">I10/G10</f>
        <v>-0.14893617021276595</v>
      </c>
      <c r="K10" s="151">
        <v>10</v>
      </c>
      <c r="L10" s="76">
        <v>9</v>
      </c>
      <c r="M10" s="152">
        <f t="shared" si="2"/>
        <v>-1</v>
      </c>
      <c r="N10" s="153">
        <f t="shared" si="3"/>
        <v>-0.1</v>
      </c>
      <c r="O10" s="151">
        <v>105</v>
      </c>
      <c r="P10" s="76">
        <v>75</v>
      </c>
      <c r="Q10" s="152">
        <f t="shared" si="4"/>
        <v>-30</v>
      </c>
      <c r="R10" s="153">
        <f t="shared" ref="R10:R20" si="8">Q10/O10</f>
        <v>-0.2857142857142857</v>
      </c>
      <c r="S10" s="151">
        <v>43</v>
      </c>
      <c r="T10" s="76">
        <v>31</v>
      </c>
      <c r="U10" s="152">
        <f t="shared" si="5"/>
        <v>-12</v>
      </c>
      <c r="V10" s="153">
        <f t="shared" ref="V10:V20" si="9">U10/S10</f>
        <v>-0.27906976744186046</v>
      </c>
      <c r="W10" s="151">
        <f t="shared" ref="W10:W19" si="10">C10+G10+K10+O10+S10</f>
        <v>354</v>
      </c>
      <c r="X10" s="151">
        <f t="shared" ref="X10:X19" si="11">D10+H10+L10+P10+T10</f>
        <v>264</v>
      </c>
      <c r="Y10" s="168">
        <f t="shared" ref="Y10:Y20" si="12">X10-W10</f>
        <v>-90</v>
      </c>
      <c r="Z10" s="169">
        <f t="shared" ref="Z10:Z20" si="13">Y10/W10</f>
        <v>-0.25423728813559321</v>
      </c>
      <c r="AA10" s="10"/>
    </row>
    <row r="11" spans="1:27" s="11" customFormat="1">
      <c r="A11" s="108">
        <v>3</v>
      </c>
      <c r="B11" s="121" t="s">
        <v>88</v>
      </c>
      <c r="C11" s="151">
        <v>109</v>
      </c>
      <c r="D11" s="76">
        <v>88</v>
      </c>
      <c r="E11" s="152">
        <f t="shared" si="0"/>
        <v>-21</v>
      </c>
      <c r="F11" s="153">
        <f t="shared" si="6"/>
        <v>-0.19266055045871561</v>
      </c>
      <c r="G11" s="151">
        <v>33</v>
      </c>
      <c r="H11" s="76">
        <v>26</v>
      </c>
      <c r="I11" s="152">
        <f t="shared" si="1"/>
        <v>-7</v>
      </c>
      <c r="J11" s="153">
        <f t="shared" si="7"/>
        <v>-0.21212121212121213</v>
      </c>
      <c r="K11" s="151">
        <v>14</v>
      </c>
      <c r="L11" s="76">
        <v>8</v>
      </c>
      <c r="M11" s="152">
        <f t="shared" si="2"/>
        <v>-6</v>
      </c>
      <c r="N11" s="153">
        <f t="shared" si="3"/>
        <v>-0.42857142857142855</v>
      </c>
      <c r="O11" s="151">
        <v>55</v>
      </c>
      <c r="P11" s="76">
        <v>30</v>
      </c>
      <c r="Q11" s="152">
        <f t="shared" si="4"/>
        <v>-25</v>
      </c>
      <c r="R11" s="153">
        <f t="shared" si="8"/>
        <v>-0.45454545454545453</v>
      </c>
      <c r="S11" s="151">
        <v>20</v>
      </c>
      <c r="T11" s="76">
        <v>15</v>
      </c>
      <c r="U11" s="152">
        <f t="shared" si="5"/>
        <v>-5</v>
      </c>
      <c r="V11" s="153">
        <f t="shared" si="9"/>
        <v>-0.25</v>
      </c>
      <c r="W11" s="151">
        <f t="shared" si="10"/>
        <v>231</v>
      </c>
      <c r="X11" s="151">
        <f t="shared" si="11"/>
        <v>167</v>
      </c>
      <c r="Y11" s="168">
        <f t="shared" si="12"/>
        <v>-64</v>
      </c>
      <c r="Z11" s="169">
        <f t="shared" si="13"/>
        <v>-0.27705627705627706</v>
      </c>
      <c r="AA11" s="10"/>
    </row>
    <row r="12" spans="1:27" s="11" customFormat="1">
      <c r="A12" s="108">
        <v>4</v>
      </c>
      <c r="B12" s="120" t="s">
        <v>89</v>
      </c>
      <c r="C12" s="151">
        <v>329</v>
      </c>
      <c r="D12" s="76">
        <v>304</v>
      </c>
      <c r="E12" s="152">
        <f t="shared" si="0"/>
        <v>-25</v>
      </c>
      <c r="F12" s="153">
        <f t="shared" si="6"/>
        <v>-7.598784194528875E-2</v>
      </c>
      <c r="G12" s="151">
        <v>171</v>
      </c>
      <c r="H12" s="76">
        <v>127</v>
      </c>
      <c r="I12" s="152">
        <f t="shared" si="1"/>
        <v>-44</v>
      </c>
      <c r="J12" s="153">
        <f t="shared" si="7"/>
        <v>-0.25730994152046782</v>
      </c>
      <c r="K12" s="151">
        <v>58</v>
      </c>
      <c r="L12" s="76">
        <v>46</v>
      </c>
      <c r="M12" s="152">
        <f t="shared" si="2"/>
        <v>-12</v>
      </c>
      <c r="N12" s="153">
        <f t="shared" si="3"/>
        <v>-0.20689655172413793</v>
      </c>
      <c r="O12" s="151">
        <v>228</v>
      </c>
      <c r="P12" s="76">
        <v>186</v>
      </c>
      <c r="Q12" s="152">
        <f t="shared" si="4"/>
        <v>-42</v>
      </c>
      <c r="R12" s="153">
        <f t="shared" si="8"/>
        <v>-0.18421052631578946</v>
      </c>
      <c r="S12" s="151">
        <v>107</v>
      </c>
      <c r="T12" s="76">
        <v>88</v>
      </c>
      <c r="U12" s="152">
        <f t="shared" si="5"/>
        <v>-19</v>
      </c>
      <c r="V12" s="153">
        <f t="shared" si="9"/>
        <v>-0.17757009345794392</v>
      </c>
      <c r="W12" s="151">
        <f t="shared" si="10"/>
        <v>893</v>
      </c>
      <c r="X12" s="151">
        <f t="shared" si="11"/>
        <v>751</v>
      </c>
      <c r="Y12" s="168">
        <f t="shared" si="12"/>
        <v>-142</v>
      </c>
      <c r="Z12" s="169">
        <f t="shared" si="13"/>
        <v>-0.15901455767077269</v>
      </c>
      <c r="AA12" s="10"/>
    </row>
    <row r="13" spans="1:27" s="11" customFormat="1">
      <c r="A13" s="108">
        <v>5</v>
      </c>
      <c r="B13" s="120" t="s">
        <v>90</v>
      </c>
      <c r="C13" s="151">
        <v>245</v>
      </c>
      <c r="D13" s="76">
        <v>216</v>
      </c>
      <c r="E13" s="152">
        <f t="shared" si="0"/>
        <v>-29</v>
      </c>
      <c r="F13" s="153">
        <f t="shared" si="6"/>
        <v>-0.11836734693877551</v>
      </c>
      <c r="G13" s="151">
        <v>195</v>
      </c>
      <c r="H13" s="76">
        <v>132</v>
      </c>
      <c r="I13" s="152">
        <f t="shared" si="1"/>
        <v>-63</v>
      </c>
      <c r="J13" s="153">
        <f t="shared" si="7"/>
        <v>-0.32307692307692309</v>
      </c>
      <c r="K13" s="151">
        <v>155</v>
      </c>
      <c r="L13" s="76">
        <v>115</v>
      </c>
      <c r="M13" s="152">
        <f t="shared" si="2"/>
        <v>-40</v>
      </c>
      <c r="N13" s="153">
        <f t="shared" si="3"/>
        <v>-0.25806451612903225</v>
      </c>
      <c r="O13" s="151">
        <v>212</v>
      </c>
      <c r="P13" s="76">
        <v>132</v>
      </c>
      <c r="Q13" s="152">
        <f t="shared" si="4"/>
        <v>-80</v>
      </c>
      <c r="R13" s="153">
        <f t="shared" si="8"/>
        <v>-0.37735849056603776</v>
      </c>
      <c r="S13" s="151">
        <v>201</v>
      </c>
      <c r="T13" s="76">
        <v>129</v>
      </c>
      <c r="U13" s="152">
        <f t="shared" si="5"/>
        <v>-72</v>
      </c>
      <c r="V13" s="153">
        <f t="shared" si="9"/>
        <v>-0.35820895522388058</v>
      </c>
      <c r="W13" s="151">
        <f t="shared" si="10"/>
        <v>1008</v>
      </c>
      <c r="X13" s="151">
        <f t="shared" si="11"/>
        <v>724</v>
      </c>
      <c r="Y13" s="168">
        <f t="shared" si="12"/>
        <v>-284</v>
      </c>
      <c r="Z13" s="169">
        <f t="shared" si="13"/>
        <v>-0.28174603174603174</v>
      </c>
      <c r="AA13" s="10"/>
    </row>
    <row r="14" spans="1:27" s="11" customFormat="1">
      <c r="A14" s="108">
        <v>6</v>
      </c>
      <c r="B14" s="120" t="s">
        <v>91</v>
      </c>
      <c r="C14" s="151">
        <v>3</v>
      </c>
      <c r="D14" s="76">
        <v>2</v>
      </c>
      <c r="E14" s="152">
        <f t="shared" si="0"/>
        <v>-1</v>
      </c>
      <c r="F14" s="153">
        <f t="shared" si="6"/>
        <v>-0.33333333333333331</v>
      </c>
      <c r="G14" s="151"/>
      <c r="H14" s="76"/>
      <c r="I14" s="152"/>
      <c r="J14" s="153"/>
      <c r="K14" s="151">
        <v>2</v>
      </c>
      <c r="L14" s="76">
        <v>1</v>
      </c>
      <c r="M14" s="152"/>
      <c r="N14" s="153"/>
      <c r="O14" s="151">
        <v>1</v>
      </c>
      <c r="P14" s="76">
        <v>1</v>
      </c>
      <c r="Q14" s="152"/>
      <c r="R14" s="153"/>
      <c r="S14" s="151">
        <v>3</v>
      </c>
      <c r="T14" s="76">
        <v>2</v>
      </c>
      <c r="U14" s="152">
        <f t="shared" si="5"/>
        <v>-1</v>
      </c>
      <c r="V14" s="153">
        <f t="shared" si="9"/>
        <v>-0.33333333333333331</v>
      </c>
      <c r="W14" s="151">
        <f t="shared" si="10"/>
        <v>9</v>
      </c>
      <c r="X14" s="151">
        <f t="shared" si="11"/>
        <v>6</v>
      </c>
      <c r="Y14" s="168">
        <f t="shared" si="12"/>
        <v>-3</v>
      </c>
      <c r="Z14" s="169">
        <f t="shared" si="13"/>
        <v>-0.33333333333333331</v>
      </c>
      <c r="AA14" s="10"/>
    </row>
    <row r="15" spans="1:27" s="11" customFormat="1">
      <c r="A15" s="108">
        <v>7</v>
      </c>
      <c r="B15" s="120" t="s">
        <v>92</v>
      </c>
      <c r="C15" s="151">
        <v>90</v>
      </c>
      <c r="D15" s="76">
        <v>76</v>
      </c>
      <c r="E15" s="152">
        <f t="shared" si="0"/>
        <v>-14</v>
      </c>
      <c r="F15" s="153">
        <f t="shared" si="6"/>
        <v>-0.15555555555555556</v>
      </c>
      <c r="G15" s="151">
        <v>30</v>
      </c>
      <c r="H15" s="76">
        <v>22</v>
      </c>
      <c r="I15" s="152">
        <f t="shared" si="1"/>
        <v>-8</v>
      </c>
      <c r="J15" s="153">
        <f t="shared" si="7"/>
        <v>-0.26666666666666666</v>
      </c>
      <c r="K15" s="151">
        <v>13</v>
      </c>
      <c r="L15" s="76">
        <v>8</v>
      </c>
      <c r="M15" s="152">
        <f t="shared" si="2"/>
        <v>-5</v>
      </c>
      <c r="N15" s="153">
        <f t="shared" si="3"/>
        <v>-0.38461538461538464</v>
      </c>
      <c r="O15" s="151">
        <v>63</v>
      </c>
      <c r="P15" s="76">
        <v>49</v>
      </c>
      <c r="Q15" s="152">
        <f t="shared" si="4"/>
        <v>-14</v>
      </c>
      <c r="R15" s="153">
        <f t="shared" si="8"/>
        <v>-0.22222222222222221</v>
      </c>
      <c r="S15" s="151">
        <v>34</v>
      </c>
      <c r="T15" s="76">
        <v>27</v>
      </c>
      <c r="U15" s="152">
        <f t="shared" si="5"/>
        <v>-7</v>
      </c>
      <c r="V15" s="153">
        <f t="shared" si="9"/>
        <v>-0.20588235294117646</v>
      </c>
      <c r="W15" s="151">
        <f t="shared" si="10"/>
        <v>230</v>
      </c>
      <c r="X15" s="151">
        <f t="shared" si="11"/>
        <v>182</v>
      </c>
      <c r="Y15" s="168">
        <f t="shared" si="12"/>
        <v>-48</v>
      </c>
      <c r="Z15" s="169">
        <f t="shared" si="13"/>
        <v>-0.20869565217391303</v>
      </c>
      <c r="AA15" s="10"/>
    </row>
    <row r="16" spans="1:27" s="11" customFormat="1">
      <c r="A16" s="108">
        <v>8</v>
      </c>
      <c r="B16" s="120" t="s">
        <v>93</v>
      </c>
      <c r="C16" s="151">
        <v>33</v>
      </c>
      <c r="D16" s="76">
        <v>28</v>
      </c>
      <c r="E16" s="152">
        <f t="shared" si="0"/>
        <v>-5</v>
      </c>
      <c r="F16" s="153">
        <f t="shared" si="6"/>
        <v>-0.15151515151515152</v>
      </c>
      <c r="G16" s="151">
        <v>27</v>
      </c>
      <c r="H16" s="76">
        <v>21</v>
      </c>
      <c r="I16" s="152">
        <f t="shared" si="1"/>
        <v>-6</v>
      </c>
      <c r="J16" s="153">
        <f t="shared" si="7"/>
        <v>-0.22222222222222221</v>
      </c>
      <c r="K16" s="151">
        <v>23</v>
      </c>
      <c r="L16" s="76">
        <v>18</v>
      </c>
      <c r="M16" s="152">
        <f t="shared" si="2"/>
        <v>-5</v>
      </c>
      <c r="N16" s="153">
        <f t="shared" si="3"/>
        <v>-0.21739130434782608</v>
      </c>
      <c r="O16" s="151">
        <v>33</v>
      </c>
      <c r="P16" s="76">
        <v>22</v>
      </c>
      <c r="Q16" s="152">
        <f t="shared" si="4"/>
        <v>-11</v>
      </c>
      <c r="R16" s="153">
        <f t="shared" si="8"/>
        <v>-0.33333333333333331</v>
      </c>
      <c r="S16" s="151">
        <v>43</v>
      </c>
      <c r="T16" s="76">
        <v>20</v>
      </c>
      <c r="U16" s="152">
        <f t="shared" si="5"/>
        <v>-23</v>
      </c>
      <c r="V16" s="153">
        <f t="shared" si="9"/>
        <v>-0.53488372093023251</v>
      </c>
      <c r="W16" s="151">
        <f t="shared" si="10"/>
        <v>159</v>
      </c>
      <c r="X16" s="151">
        <f t="shared" si="11"/>
        <v>109</v>
      </c>
      <c r="Y16" s="168">
        <f t="shared" si="12"/>
        <v>-50</v>
      </c>
      <c r="Z16" s="169">
        <f t="shared" si="13"/>
        <v>-0.31446540880503143</v>
      </c>
      <c r="AA16" s="10"/>
    </row>
    <row r="17" spans="1:27" s="11" customFormat="1">
      <c r="A17" s="108">
        <v>9</v>
      </c>
      <c r="B17" s="120" t="s">
        <v>94</v>
      </c>
      <c r="C17" s="151">
        <v>220</v>
      </c>
      <c r="D17" s="76">
        <v>211</v>
      </c>
      <c r="E17" s="152">
        <f t="shared" si="0"/>
        <v>-9</v>
      </c>
      <c r="F17" s="153">
        <f t="shared" si="6"/>
        <v>-4.0909090909090909E-2</v>
      </c>
      <c r="G17" s="151">
        <v>195</v>
      </c>
      <c r="H17" s="76">
        <v>127</v>
      </c>
      <c r="I17" s="152">
        <f t="shared" si="1"/>
        <v>-68</v>
      </c>
      <c r="J17" s="153">
        <f t="shared" si="7"/>
        <v>-0.3487179487179487</v>
      </c>
      <c r="K17" s="151">
        <v>94</v>
      </c>
      <c r="L17" s="76">
        <v>60</v>
      </c>
      <c r="M17" s="152">
        <f t="shared" si="2"/>
        <v>-34</v>
      </c>
      <c r="N17" s="153">
        <f t="shared" si="3"/>
        <v>-0.36170212765957449</v>
      </c>
      <c r="O17" s="151">
        <v>184</v>
      </c>
      <c r="P17" s="76">
        <v>148</v>
      </c>
      <c r="Q17" s="152">
        <f t="shared" si="4"/>
        <v>-36</v>
      </c>
      <c r="R17" s="153">
        <f t="shared" si="8"/>
        <v>-0.19565217391304349</v>
      </c>
      <c r="S17" s="151">
        <v>130</v>
      </c>
      <c r="T17" s="76">
        <v>95</v>
      </c>
      <c r="U17" s="152">
        <f t="shared" si="5"/>
        <v>-35</v>
      </c>
      <c r="V17" s="153">
        <f t="shared" si="9"/>
        <v>-0.26923076923076922</v>
      </c>
      <c r="W17" s="151">
        <f t="shared" si="10"/>
        <v>823</v>
      </c>
      <c r="X17" s="151">
        <f t="shared" si="11"/>
        <v>641</v>
      </c>
      <c r="Y17" s="168">
        <f t="shared" si="12"/>
        <v>-182</v>
      </c>
      <c r="Z17" s="169">
        <f t="shared" si="13"/>
        <v>-0.22114216281895505</v>
      </c>
      <c r="AA17" s="10"/>
    </row>
    <row r="18" spans="1:27" s="11" customFormat="1">
      <c r="A18" s="108">
        <v>10</v>
      </c>
      <c r="B18" s="120" t="s">
        <v>104</v>
      </c>
      <c r="C18" s="151">
        <v>2</v>
      </c>
      <c r="D18" s="76">
        <v>2</v>
      </c>
      <c r="E18" s="152"/>
      <c r="F18" s="153"/>
      <c r="G18" s="151">
        <v>2</v>
      </c>
      <c r="H18" s="76"/>
      <c r="I18" s="152"/>
      <c r="J18" s="153"/>
      <c r="K18" s="151"/>
      <c r="L18" s="76"/>
      <c r="M18" s="152"/>
      <c r="N18" s="153"/>
      <c r="O18" s="151">
        <v>3</v>
      </c>
      <c r="P18" s="76">
        <v>1</v>
      </c>
      <c r="Q18" s="152"/>
      <c r="R18" s="153"/>
      <c r="S18" s="151"/>
      <c r="T18" s="76"/>
      <c r="U18" s="152"/>
      <c r="V18" s="153"/>
      <c r="W18" s="151">
        <f t="shared" si="10"/>
        <v>7</v>
      </c>
      <c r="X18" s="151">
        <f t="shared" si="11"/>
        <v>3</v>
      </c>
      <c r="Y18" s="168">
        <f t="shared" si="12"/>
        <v>-4</v>
      </c>
      <c r="Z18" s="169">
        <f t="shared" si="13"/>
        <v>-0.5714285714285714</v>
      </c>
      <c r="AA18" s="10"/>
    </row>
    <row r="19" spans="1:27" s="11" customFormat="1">
      <c r="A19" s="108" t="s">
        <v>71</v>
      </c>
      <c r="B19" s="121" t="s">
        <v>13</v>
      </c>
      <c r="C19" s="236">
        <v>150</v>
      </c>
      <c r="D19" s="188">
        <v>157</v>
      </c>
      <c r="E19" s="237">
        <f t="shared" si="0"/>
        <v>7</v>
      </c>
      <c r="F19" s="238">
        <f t="shared" si="6"/>
        <v>4.6666666666666669E-2</v>
      </c>
      <c r="G19" s="236">
        <v>64</v>
      </c>
      <c r="H19" s="188">
        <v>52</v>
      </c>
      <c r="I19" s="237">
        <f t="shared" si="1"/>
        <v>-12</v>
      </c>
      <c r="J19" s="238">
        <f t="shared" si="7"/>
        <v>-0.1875</v>
      </c>
      <c r="K19" s="236">
        <v>7</v>
      </c>
      <c r="L19" s="188">
        <v>7</v>
      </c>
      <c r="M19" s="237">
        <f t="shared" si="2"/>
        <v>0</v>
      </c>
      <c r="N19" s="238">
        <f t="shared" si="3"/>
        <v>0</v>
      </c>
      <c r="O19" s="236">
        <v>112</v>
      </c>
      <c r="P19" s="188">
        <v>110</v>
      </c>
      <c r="Q19" s="237">
        <f t="shared" si="4"/>
        <v>-2</v>
      </c>
      <c r="R19" s="238">
        <f t="shared" si="8"/>
        <v>-1.7857142857142856E-2</v>
      </c>
      <c r="S19" s="236">
        <v>142</v>
      </c>
      <c r="T19" s="188">
        <v>143</v>
      </c>
      <c r="U19" s="152">
        <f t="shared" si="5"/>
        <v>1</v>
      </c>
      <c r="V19" s="153">
        <f t="shared" si="9"/>
        <v>7.0422535211267607E-3</v>
      </c>
      <c r="W19" s="151">
        <f t="shared" si="10"/>
        <v>475</v>
      </c>
      <c r="X19" s="151">
        <f t="shared" si="11"/>
        <v>469</v>
      </c>
      <c r="Y19" s="168">
        <f t="shared" si="12"/>
        <v>-6</v>
      </c>
      <c r="Z19" s="169">
        <f t="shared" si="13"/>
        <v>-1.2631578947368421E-2</v>
      </c>
      <c r="AA19" s="10"/>
    </row>
    <row r="20" spans="1:27" s="11" customFormat="1" ht="15.75" thickBot="1">
      <c r="A20" s="109"/>
      <c r="B20" s="167" t="s">
        <v>19</v>
      </c>
      <c r="C20" s="145">
        <f>SUM(C9:C19)</f>
        <v>1402</v>
      </c>
      <c r="D20" s="145">
        <f>SUM(D9:D19)</f>
        <v>1256</v>
      </c>
      <c r="E20" s="145">
        <f t="shared" ref="E20" si="14">D20-C20</f>
        <v>-146</v>
      </c>
      <c r="F20" s="146">
        <f t="shared" ref="F20" si="15">E20/C20</f>
        <v>-0.10413694721825963</v>
      </c>
      <c r="G20" s="145">
        <f>SUM(G9:G19)</f>
        <v>782</v>
      </c>
      <c r="H20" s="145">
        <f>SUM(H9:H19)</f>
        <v>561</v>
      </c>
      <c r="I20" s="145">
        <f t="shared" si="1"/>
        <v>-221</v>
      </c>
      <c r="J20" s="146">
        <f t="shared" si="7"/>
        <v>-0.28260869565217389</v>
      </c>
      <c r="K20" s="145">
        <f>SUM(K9:K19)</f>
        <v>379</v>
      </c>
      <c r="L20" s="145">
        <f>SUM(L9:L19)</f>
        <v>274</v>
      </c>
      <c r="M20" s="145">
        <f t="shared" ref="M20" si="16">L20-K20</f>
        <v>-105</v>
      </c>
      <c r="N20" s="146">
        <f t="shared" ref="N20" si="17">M20/K20</f>
        <v>-0.27704485488126651</v>
      </c>
      <c r="O20" s="145">
        <f>SUM(O9:O19)</f>
        <v>1054</v>
      </c>
      <c r="P20" s="145">
        <f>SUM(P9:P19)</f>
        <v>791</v>
      </c>
      <c r="Q20" s="145">
        <f t="shared" si="4"/>
        <v>-263</v>
      </c>
      <c r="R20" s="146">
        <f t="shared" si="8"/>
        <v>-0.24952561669829221</v>
      </c>
      <c r="S20" s="145">
        <f>SUM(S9:S19)</f>
        <v>741</v>
      </c>
      <c r="T20" s="145">
        <f>SUM(T9:T19)</f>
        <v>559</v>
      </c>
      <c r="U20" s="145">
        <f t="shared" si="5"/>
        <v>-182</v>
      </c>
      <c r="V20" s="146">
        <f t="shared" si="9"/>
        <v>-0.24561403508771928</v>
      </c>
      <c r="W20" s="145">
        <f>SUM(W9:W19)</f>
        <v>4358</v>
      </c>
      <c r="X20" s="145">
        <f>SUM(X9:X19)</f>
        <v>3441</v>
      </c>
      <c r="Y20" s="145">
        <f t="shared" si="12"/>
        <v>-917</v>
      </c>
      <c r="Z20" s="147">
        <f t="shared" si="13"/>
        <v>-0.21041762276273521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AB11" sqref="AB11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6" width="8.140625" style="3" customWidth="1"/>
    <col min="17" max="17" width="7.28515625" style="3" customWidth="1"/>
    <col min="18" max="18" width="4.5703125" style="3" customWidth="1"/>
    <col min="19" max="19" width="8" style="3" customWidth="1"/>
    <col min="20" max="20" width="8.4257812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8" t="s">
        <v>75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6"/>
      <c r="Y4" s="226"/>
      <c r="Z4" s="226"/>
      <c r="AA4" s="227"/>
    </row>
    <row r="5" spans="1:27" s="10" customFormat="1" ht="15" customHeight="1">
      <c r="A5" s="58"/>
      <c r="B5" s="54" t="s">
        <v>0</v>
      </c>
      <c r="C5" s="55" t="s">
        <v>46</v>
      </c>
      <c r="D5" s="219" t="s">
        <v>15</v>
      </c>
      <c r="E5" s="219"/>
      <c r="F5" s="219"/>
      <c r="G5" s="219"/>
      <c r="H5" s="219" t="s">
        <v>50</v>
      </c>
      <c r="I5" s="219"/>
      <c r="J5" s="219" t="s">
        <v>16</v>
      </c>
      <c r="K5" s="219"/>
      <c r="L5" s="219" t="s">
        <v>16</v>
      </c>
      <c r="M5" s="219"/>
      <c r="N5" s="219" t="s">
        <v>16</v>
      </c>
      <c r="O5" s="219"/>
      <c r="P5" s="219" t="s">
        <v>17</v>
      </c>
      <c r="Q5" s="219"/>
      <c r="R5" s="219"/>
      <c r="S5" s="219"/>
      <c r="T5" s="219" t="s">
        <v>18</v>
      </c>
      <c r="U5" s="219"/>
      <c r="V5" s="219"/>
      <c r="W5" s="219"/>
      <c r="X5" s="219" t="s">
        <v>14</v>
      </c>
      <c r="Y5" s="219"/>
      <c r="Z5" s="219"/>
      <c r="AA5" s="220"/>
    </row>
    <row r="6" spans="1:27" s="10" customFormat="1">
      <c r="A6" s="58"/>
      <c r="B6" s="54" t="s">
        <v>1</v>
      </c>
      <c r="C6" s="55" t="s">
        <v>47</v>
      </c>
      <c r="D6" s="54" t="s">
        <v>145</v>
      </c>
      <c r="E6" s="54" t="s">
        <v>150</v>
      </c>
      <c r="F6" s="219" t="s">
        <v>22</v>
      </c>
      <c r="G6" s="219"/>
      <c r="H6" s="54" t="s">
        <v>145</v>
      </c>
      <c r="I6" s="54" t="s">
        <v>150</v>
      </c>
      <c r="J6" s="219" t="s">
        <v>22</v>
      </c>
      <c r="K6" s="219"/>
      <c r="L6" s="54" t="s">
        <v>145</v>
      </c>
      <c r="M6" s="54" t="s">
        <v>150</v>
      </c>
      <c r="N6" s="219" t="s">
        <v>22</v>
      </c>
      <c r="O6" s="219"/>
      <c r="P6" s="54" t="s">
        <v>145</v>
      </c>
      <c r="Q6" s="54" t="s">
        <v>150</v>
      </c>
      <c r="R6" s="219" t="s">
        <v>22</v>
      </c>
      <c r="S6" s="219"/>
      <c r="T6" s="54" t="s">
        <v>145</v>
      </c>
      <c r="U6" s="54" t="s">
        <v>150</v>
      </c>
      <c r="V6" s="219" t="s">
        <v>22</v>
      </c>
      <c r="W6" s="219"/>
      <c r="X6" s="54" t="s">
        <v>145</v>
      </c>
      <c r="Y6" s="54" t="s">
        <v>150</v>
      </c>
      <c r="Z6" s="219" t="s">
        <v>22</v>
      </c>
      <c r="AA6" s="220"/>
    </row>
    <row r="7" spans="1:27" s="10" customFormat="1" ht="28.5" customHeight="1">
      <c r="A7" s="59" t="s">
        <v>2</v>
      </c>
      <c r="B7" s="101" t="s">
        <v>24</v>
      </c>
      <c r="C7" s="102">
        <f>Y7/Y20</f>
        <v>6.6841034582970065E-3</v>
      </c>
      <c r="D7" s="76">
        <v>9</v>
      </c>
      <c r="E7" s="76">
        <v>7</v>
      </c>
      <c r="F7" s="116">
        <f t="shared" ref="F7:F20" si="0">E7-D7</f>
        <v>-2</v>
      </c>
      <c r="G7" s="117">
        <f t="shared" ref="G7:G20" si="1">F7/D7</f>
        <v>-0.22222222222222221</v>
      </c>
      <c r="H7" s="76">
        <v>5</v>
      </c>
      <c r="I7" s="76">
        <v>3</v>
      </c>
      <c r="J7" s="118">
        <f>I7-H7</f>
        <v>-2</v>
      </c>
      <c r="K7" s="117">
        <f>J7/H7</f>
        <v>-0.4</v>
      </c>
      <c r="L7" s="76">
        <v>2</v>
      </c>
      <c r="M7" s="76"/>
      <c r="N7" s="118"/>
      <c r="O7" s="117"/>
      <c r="P7" s="76">
        <v>9</v>
      </c>
      <c r="Q7" s="76">
        <v>9</v>
      </c>
      <c r="R7" s="118">
        <f>Q7-P7</f>
        <v>0</v>
      </c>
      <c r="S7" s="117">
        <f>R7/P7</f>
        <v>0</v>
      </c>
      <c r="T7" s="76">
        <v>5</v>
      </c>
      <c r="U7" s="76">
        <v>4</v>
      </c>
      <c r="V7" s="118">
        <f>U7-T7</f>
        <v>-1</v>
      </c>
      <c r="W7" s="117">
        <f>V7/T7</f>
        <v>-0.2</v>
      </c>
      <c r="X7" s="118">
        <f>D7+H7+L7+P7+T7</f>
        <v>30</v>
      </c>
      <c r="Y7" s="118">
        <f>E7+I7+M7+Q7+U7</f>
        <v>23</v>
      </c>
      <c r="Z7" s="118">
        <f>Y7-X7</f>
        <v>-7</v>
      </c>
      <c r="AA7" s="119">
        <f>Z7/X7</f>
        <v>-0.23333333333333334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1.1624527753560012E-3</v>
      </c>
      <c r="D8" s="76">
        <v>1</v>
      </c>
      <c r="E8" s="76">
        <v>1</v>
      </c>
      <c r="F8" s="116">
        <f t="shared" si="0"/>
        <v>0</v>
      </c>
      <c r="G8" s="117">
        <f t="shared" si="1"/>
        <v>0</v>
      </c>
      <c r="H8" s="76">
        <v>1</v>
      </c>
      <c r="I8" s="76">
        <v>3</v>
      </c>
      <c r="J8" s="118"/>
      <c r="K8" s="117"/>
      <c r="L8" s="76">
        <v>4</v>
      </c>
      <c r="M8" s="76"/>
      <c r="N8" s="118"/>
      <c r="O8" s="117"/>
      <c r="P8" s="76">
        <v>1</v>
      </c>
      <c r="Q8" s="76"/>
      <c r="R8" s="118">
        <f t="shared" ref="R8:R19" si="2">Q8-P8</f>
        <v>-1</v>
      </c>
      <c r="S8" s="117">
        <f t="shared" ref="S8:S19" si="3">R8/P8</f>
        <v>-1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7</v>
      </c>
      <c r="Y8" s="118">
        <f t="shared" si="6"/>
        <v>4</v>
      </c>
      <c r="Z8" s="118">
        <f t="shared" ref="Z8:Z19" si="7">Y8-X8</f>
        <v>-3</v>
      </c>
      <c r="AA8" s="119">
        <f t="shared" ref="AA8:AA19" si="8">Z8/X8</f>
        <v>-0.42857142857142855</v>
      </c>
    </row>
    <row r="9" spans="1:27" s="10" customFormat="1" ht="15">
      <c r="A9" s="59" t="s">
        <v>3</v>
      </c>
      <c r="B9" s="101" t="s">
        <v>4</v>
      </c>
      <c r="C9" s="102">
        <f>Y9/Y20</f>
        <v>5.8413251961639059E-2</v>
      </c>
      <c r="D9" s="76">
        <v>115</v>
      </c>
      <c r="E9" s="76">
        <v>101</v>
      </c>
      <c r="F9" s="116">
        <f t="shared" si="0"/>
        <v>-14</v>
      </c>
      <c r="G9" s="117">
        <f t="shared" si="1"/>
        <v>-0.12173913043478261</v>
      </c>
      <c r="H9" s="76">
        <v>53</v>
      </c>
      <c r="I9" s="76">
        <v>29</v>
      </c>
      <c r="J9" s="118">
        <f t="shared" ref="J9:J19" si="9">I9-H9</f>
        <v>-24</v>
      </c>
      <c r="K9" s="117">
        <f t="shared" ref="K9:K19" si="10">J9/H9</f>
        <v>-0.45283018867924529</v>
      </c>
      <c r="L9" s="76">
        <v>5</v>
      </c>
      <c r="M9" s="76">
        <v>7</v>
      </c>
      <c r="N9" s="118">
        <f t="shared" ref="N9:N20" si="11">M9-L9</f>
        <v>2</v>
      </c>
      <c r="O9" s="117">
        <f t="shared" ref="O9:O19" si="12">N9/L9</f>
        <v>0.4</v>
      </c>
      <c r="P9" s="76">
        <v>77</v>
      </c>
      <c r="Q9" s="76">
        <v>46</v>
      </c>
      <c r="R9" s="118">
        <f t="shared" si="2"/>
        <v>-31</v>
      </c>
      <c r="S9" s="117">
        <f t="shared" si="3"/>
        <v>-0.40259740259740262</v>
      </c>
      <c r="T9" s="76">
        <v>23</v>
      </c>
      <c r="U9" s="76">
        <v>18</v>
      </c>
      <c r="V9" s="118">
        <f t="shared" si="4"/>
        <v>-5</v>
      </c>
      <c r="W9" s="117">
        <f t="shared" si="5"/>
        <v>-0.21739130434782608</v>
      </c>
      <c r="X9" s="118">
        <f t="shared" si="6"/>
        <v>273</v>
      </c>
      <c r="Y9" s="118">
        <f t="shared" si="6"/>
        <v>201</v>
      </c>
      <c r="Z9" s="118">
        <f t="shared" si="7"/>
        <v>-72</v>
      </c>
      <c r="AA9" s="119">
        <f t="shared" si="8"/>
        <v>-0.26373626373626374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1.1624527753560012E-3</v>
      </c>
      <c r="D10" s="76">
        <v>4</v>
      </c>
      <c r="E10" s="76">
        <v>4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4</v>
      </c>
      <c r="Y10" s="118">
        <f t="shared" si="6"/>
        <v>4</v>
      </c>
      <c r="Z10" s="118">
        <f t="shared" si="7"/>
        <v>0</v>
      </c>
      <c r="AA10" s="119">
        <f t="shared" si="8"/>
        <v>0</v>
      </c>
    </row>
    <row r="11" spans="1:27" s="10" customFormat="1" ht="78.599999999999994" customHeight="1">
      <c r="A11" s="59" t="s">
        <v>5</v>
      </c>
      <c r="B11" s="101" t="s">
        <v>31</v>
      </c>
      <c r="C11" s="102">
        <f>Y11/Y20</f>
        <v>3.1967451322290033E-3</v>
      </c>
      <c r="D11" s="76">
        <v>3</v>
      </c>
      <c r="E11" s="76">
        <v>5</v>
      </c>
      <c r="F11" s="116">
        <f t="shared" si="0"/>
        <v>2</v>
      </c>
      <c r="G11" s="117">
        <f t="shared" si="1"/>
        <v>0.66666666666666663</v>
      </c>
      <c r="H11" s="76">
        <v>4</v>
      </c>
      <c r="I11" s="76">
        <v>4</v>
      </c>
      <c r="J11" s="118">
        <f t="shared" si="9"/>
        <v>0</v>
      </c>
      <c r="K11" s="117">
        <f t="shared" si="10"/>
        <v>0</v>
      </c>
      <c r="L11" s="76"/>
      <c r="M11" s="76"/>
      <c r="N11" s="118">
        <f t="shared" si="11"/>
        <v>0</v>
      </c>
      <c r="O11" s="117" t="e">
        <f t="shared" si="12"/>
        <v>#DIV/0!</v>
      </c>
      <c r="P11" s="76">
        <v>1</v>
      </c>
      <c r="Q11" s="76">
        <v>1</v>
      </c>
      <c r="R11" s="118">
        <f t="shared" si="2"/>
        <v>0</v>
      </c>
      <c r="S11" s="117">
        <f t="shared" si="3"/>
        <v>0</v>
      </c>
      <c r="T11" s="76"/>
      <c r="U11" s="76">
        <v>1</v>
      </c>
      <c r="V11" s="118"/>
      <c r="W11" s="117"/>
      <c r="X11" s="118">
        <f t="shared" si="6"/>
        <v>8</v>
      </c>
      <c r="Y11" s="118">
        <f t="shared" si="6"/>
        <v>11</v>
      </c>
      <c r="Z11" s="118">
        <f t="shared" si="7"/>
        <v>3</v>
      </c>
      <c r="AA11" s="119">
        <f t="shared" si="8"/>
        <v>0.375</v>
      </c>
    </row>
    <row r="12" spans="1:27" s="10" customFormat="1" ht="15">
      <c r="A12" s="59" t="s">
        <v>6</v>
      </c>
      <c r="B12" s="101" t="s">
        <v>7</v>
      </c>
      <c r="C12" s="102">
        <f>Y12/Y20</f>
        <v>6.6550421389131073E-2</v>
      </c>
      <c r="D12" s="76">
        <v>92</v>
      </c>
      <c r="E12" s="76">
        <v>79</v>
      </c>
      <c r="F12" s="116">
        <f t="shared" si="0"/>
        <v>-13</v>
      </c>
      <c r="G12" s="117">
        <f t="shared" si="1"/>
        <v>-0.14130434782608695</v>
      </c>
      <c r="H12" s="76">
        <v>28</v>
      </c>
      <c r="I12" s="76">
        <v>22</v>
      </c>
      <c r="J12" s="118">
        <f t="shared" si="9"/>
        <v>-6</v>
      </c>
      <c r="K12" s="117">
        <f t="shared" si="10"/>
        <v>-0.21428571428571427</v>
      </c>
      <c r="L12" s="76">
        <v>20</v>
      </c>
      <c r="M12" s="76">
        <v>14</v>
      </c>
      <c r="N12" s="118">
        <f t="shared" si="11"/>
        <v>-6</v>
      </c>
      <c r="O12" s="117">
        <f t="shared" si="12"/>
        <v>-0.3</v>
      </c>
      <c r="P12" s="76">
        <v>77</v>
      </c>
      <c r="Q12" s="76">
        <v>65</v>
      </c>
      <c r="R12" s="118">
        <f t="shared" si="2"/>
        <v>-12</v>
      </c>
      <c r="S12" s="117">
        <f t="shared" si="3"/>
        <v>-0.15584415584415584</v>
      </c>
      <c r="T12" s="76">
        <v>58</v>
      </c>
      <c r="U12" s="76">
        <v>49</v>
      </c>
      <c r="V12" s="118">
        <f t="shared" si="4"/>
        <v>-9</v>
      </c>
      <c r="W12" s="117">
        <f t="shared" si="5"/>
        <v>-0.15517241379310345</v>
      </c>
      <c r="X12" s="118">
        <f t="shared" si="6"/>
        <v>275</v>
      </c>
      <c r="Y12" s="118">
        <f t="shared" si="6"/>
        <v>229</v>
      </c>
      <c r="Z12" s="118">
        <f t="shared" si="7"/>
        <v>-46</v>
      </c>
      <c r="AA12" s="119">
        <f t="shared" si="8"/>
        <v>-0.16727272727272727</v>
      </c>
    </row>
    <row r="13" spans="1:27" s="10" customFormat="1" ht="15">
      <c r="A13" s="59" t="s">
        <v>8</v>
      </c>
      <c r="B13" s="101" t="s">
        <v>9</v>
      </c>
      <c r="C13" s="102">
        <f>Y13/Y20</f>
        <v>0.2037198488811392</v>
      </c>
      <c r="D13" s="76">
        <v>296</v>
      </c>
      <c r="E13" s="76">
        <v>278</v>
      </c>
      <c r="F13" s="116">
        <f t="shared" si="0"/>
        <v>-18</v>
      </c>
      <c r="G13" s="117">
        <f t="shared" si="1"/>
        <v>-6.0810810810810814E-2</v>
      </c>
      <c r="H13" s="76">
        <v>168</v>
      </c>
      <c r="I13" s="76">
        <v>120</v>
      </c>
      <c r="J13" s="118">
        <f t="shared" si="9"/>
        <v>-48</v>
      </c>
      <c r="K13" s="117">
        <f t="shared" si="10"/>
        <v>-0.2857142857142857</v>
      </c>
      <c r="L13" s="76">
        <v>75</v>
      </c>
      <c r="M13" s="76">
        <v>44</v>
      </c>
      <c r="N13" s="118">
        <f t="shared" si="11"/>
        <v>-31</v>
      </c>
      <c r="O13" s="117">
        <f t="shared" si="12"/>
        <v>-0.41333333333333333</v>
      </c>
      <c r="P13" s="76">
        <v>262</v>
      </c>
      <c r="Q13" s="76">
        <v>187</v>
      </c>
      <c r="R13" s="118">
        <f t="shared" si="2"/>
        <v>-75</v>
      </c>
      <c r="S13" s="117">
        <f t="shared" si="3"/>
        <v>-0.2862595419847328</v>
      </c>
      <c r="T13" s="76">
        <v>100</v>
      </c>
      <c r="U13" s="76">
        <v>72</v>
      </c>
      <c r="V13" s="118">
        <f t="shared" si="4"/>
        <v>-28</v>
      </c>
      <c r="W13" s="117">
        <f t="shared" si="5"/>
        <v>-0.28000000000000003</v>
      </c>
      <c r="X13" s="118">
        <f t="shared" si="6"/>
        <v>901</v>
      </c>
      <c r="Y13" s="118">
        <f t="shared" si="6"/>
        <v>701</v>
      </c>
      <c r="Z13" s="118">
        <f t="shared" si="7"/>
        <v>-200</v>
      </c>
      <c r="AA13" s="119">
        <f t="shared" si="8"/>
        <v>-0.22197558268590456</v>
      </c>
    </row>
    <row r="14" spans="1:27" s="10" customFormat="1" ht="26.25">
      <c r="A14" s="59" t="s">
        <v>10</v>
      </c>
      <c r="B14" s="101" t="s">
        <v>26</v>
      </c>
      <c r="C14" s="102">
        <f>Y14/Y20</f>
        <v>4.2138913106655039E-2</v>
      </c>
      <c r="D14" s="76">
        <v>43</v>
      </c>
      <c r="E14" s="76">
        <v>41</v>
      </c>
      <c r="F14" s="116">
        <f t="shared" si="0"/>
        <v>-2</v>
      </c>
      <c r="G14" s="117">
        <f t="shared" si="1"/>
        <v>-4.6511627906976744E-2</v>
      </c>
      <c r="H14" s="76">
        <v>51</v>
      </c>
      <c r="I14" s="76">
        <v>33</v>
      </c>
      <c r="J14" s="118">
        <f t="shared" si="9"/>
        <v>-18</v>
      </c>
      <c r="K14" s="117">
        <f t="shared" si="10"/>
        <v>-0.35294117647058826</v>
      </c>
      <c r="L14" s="76">
        <v>26</v>
      </c>
      <c r="M14" s="76">
        <v>20</v>
      </c>
      <c r="N14" s="118"/>
      <c r="O14" s="117"/>
      <c r="P14" s="76">
        <v>47</v>
      </c>
      <c r="Q14" s="76">
        <v>30</v>
      </c>
      <c r="R14" s="118">
        <f t="shared" si="2"/>
        <v>-17</v>
      </c>
      <c r="S14" s="117">
        <f t="shared" si="3"/>
        <v>-0.36170212765957449</v>
      </c>
      <c r="T14" s="76">
        <v>46</v>
      </c>
      <c r="U14" s="76">
        <v>21</v>
      </c>
      <c r="V14" s="118">
        <f t="shared" si="4"/>
        <v>-25</v>
      </c>
      <c r="W14" s="117">
        <f t="shared" si="5"/>
        <v>-0.54347826086956519</v>
      </c>
      <c r="X14" s="118">
        <f t="shared" si="6"/>
        <v>213</v>
      </c>
      <c r="Y14" s="118">
        <f t="shared" si="6"/>
        <v>145</v>
      </c>
      <c r="Z14" s="118">
        <f t="shared" si="7"/>
        <v>-68</v>
      </c>
      <c r="AA14" s="119">
        <f t="shared" si="8"/>
        <v>-0.31924882629107981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0.14094739901191514</v>
      </c>
      <c r="D15" s="76">
        <v>89</v>
      </c>
      <c r="E15" s="76">
        <v>68</v>
      </c>
      <c r="F15" s="116">
        <f t="shared" si="0"/>
        <v>-21</v>
      </c>
      <c r="G15" s="117">
        <f t="shared" si="1"/>
        <v>-0.23595505617977527</v>
      </c>
      <c r="H15" s="76">
        <v>155</v>
      </c>
      <c r="I15" s="76">
        <v>109</v>
      </c>
      <c r="J15" s="118">
        <f t="shared" si="9"/>
        <v>-46</v>
      </c>
      <c r="K15" s="117">
        <f t="shared" si="10"/>
        <v>-0.29677419354838708</v>
      </c>
      <c r="L15" s="76">
        <v>169</v>
      </c>
      <c r="M15" s="76">
        <v>128</v>
      </c>
      <c r="N15" s="118">
        <f t="shared" si="11"/>
        <v>-41</v>
      </c>
      <c r="O15" s="117">
        <f t="shared" si="12"/>
        <v>-0.24260355029585798</v>
      </c>
      <c r="P15" s="76">
        <v>109</v>
      </c>
      <c r="Q15" s="76">
        <v>70</v>
      </c>
      <c r="R15" s="118">
        <f t="shared" si="2"/>
        <v>-39</v>
      </c>
      <c r="S15" s="117">
        <f t="shared" si="3"/>
        <v>-0.3577981651376147</v>
      </c>
      <c r="T15" s="76">
        <v>186</v>
      </c>
      <c r="U15" s="76">
        <v>110</v>
      </c>
      <c r="V15" s="118">
        <f t="shared" si="4"/>
        <v>-76</v>
      </c>
      <c r="W15" s="117">
        <f t="shared" si="5"/>
        <v>-0.40860215053763443</v>
      </c>
      <c r="X15" s="118">
        <f t="shared" si="6"/>
        <v>708</v>
      </c>
      <c r="Y15" s="118">
        <f t="shared" si="6"/>
        <v>485</v>
      </c>
      <c r="Z15" s="118">
        <f t="shared" si="7"/>
        <v>-223</v>
      </c>
      <c r="AA15" s="119">
        <f t="shared" si="8"/>
        <v>-0.31497175141242939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1.947108398721302E-2</v>
      </c>
      <c r="D16" s="76">
        <v>46</v>
      </c>
      <c r="E16" s="76">
        <v>44</v>
      </c>
      <c r="F16" s="116">
        <f t="shared" si="0"/>
        <v>-2</v>
      </c>
      <c r="G16" s="117">
        <f t="shared" si="1"/>
        <v>-4.3478260869565216E-2</v>
      </c>
      <c r="H16" s="76">
        <v>12</v>
      </c>
      <c r="I16" s="76">
        <v>10</v>
      </c>
      <c r="J16" s="118">
        <f t="shared" si="9"/>
        <v>-2</v>
      </c>
      <c r="K16" s="117">
        <f t="shared" si="10"/>
        <v>-0.16666666666666666</v>
      </c>
      <c r="L16" s="76">
        <v>3</v>
      </c>
      <c r="M16" s="76">
        <v>2</v>
      </c>
      <c r="N16" s="118">
        <f t="shared" si="11"/>
        <v>-1</v>
      </c>
      <c r="O16" s="117">
        <f t="shared" si="12"/>
        <v>-0.33333333333333331</v>
      </c>
      <c r="P16" s="76">
        <v>17</v>
      </c>
      <c r="Q16" s="76">
        <v>7</v>
      </c>
      <c r="R16" s="118">
        <f t="shared" si="2"/>
        <v>-10</v>
      </c>
      <c r="S16" s="117">
        <f t="shared" si="3"/>
        <v>-0.58823529411764708</v>
      </c>
      <c r="T16" s="76">
        <v>3</v>
      </c>
      <c r="U16" s="76">
        <v>4</v>
      </c>
      <c r="V16" s="118">
        <f t="shared" si="4"/>
        <v>1</v>
      </c>
      <c r="W16" s="117">
        <f t="shared" si="5"/>
        <v>0.33333333333333331</v>
      </c>
      <c r="X16" s="118">
        <f t="shared" si="6"/>
        <v>81</v>
      </c>
      <c r="Y16" s="118">
        <f t="shared" si="6"/>
        <v>67</v>
      </c>
      <c r="Z16" s="118">
        <f t="shared" si="7"/>
        <v>-14</v>
      </c>
      <c r="AA16" s="119">
        <f t="shared" si="8"/>
        <v>-0.1728395061728395</v>
      </c>
    </row>
    <row r="17" spans="1:27" s="10" customFormat="1" ht="39">
      <c r="A17" s="59" t="s">
        <v>11</v>
      </c>
      <c r="B17" s="101" t="s">
        <v>32</v>
      </c>
      <c r="C17" s="102">
        <f>Y17/Y20</f>
        <v>5.8122638767800057E-2</v>
      </c>
      <c r="D17" s="76">
        <v>117</v>
      </c>
      <c r="E17" s="76">
        <v>96</v>
      </c>
      <c r="F17" s="116">
        <f t="shared" si="0"/>
        <v>-21</v>
      </c>
      <c r="G17" s="117">
        <f t="shared" si="1"/>
        <v>-0.17948717948717949</v>
      </c>
      <c r="H17" s="76">
        <v>39</v>
      </c>
      <c r="I17" s="76">
        <v>26</v>
      </c>
      <c r="J17" s="118">
        <f t="shared" si="9"/>
        <v>-13</v>
      </c>
      <c r="K17" s="117">
        <f t="shared" si="10"/>
        <v>-0.33333333333333331</v>
      </c>
      <c r="L17" s="76">
        <v>6</v>
      </c>
      <c r="M17" s="76">
        <v>2</v>
      </c>
      <c r="N17" s="118">
        <f t="shared" si="11"/>
        <v>-4</v>
      </c>
      <c r="O17" s="117">
        <f t="shared" si="12"/>
        <v>-0.66666666666666663</v>
      </c>
      <c r="P17" s="76">
        <v>70</v>
      </c>
      <c r="Q17" s="76">
        <v>53</v>
      </c>
      <c r="R17" s="118">
        <f t="shared" si="2"/>
        <v>-17</v>
      </c>
      <c r="S17" s="117">
        <f t="shared" si="3"/>
        <v>-0.24285714285714285</v>
      </c>
      <c r="T17" s="76">
        <v>30</v>
      </c>
      <c r="U17" s="76">
        <v>23</v>
      </c>
      <c r="V17" s="118">
        <f t="shared" si="4"/>
        <v>-7</v>
      </c>
      <c r="W17" s="117">
        <f t="shared" si="5"/>
        <v>-0.23333333333333334</v>
      </c>
      <c r="X17" s="118">
        <f t="shared" si="6"/>
        <v>262</v>
      </c>
      <c r="Y17" s="118">
        <f t="shared" si="6"/>
        <v>200</v>
      </c>
      <c r="Z17" s="118">
        <f t="shared" si="7"/>
        <v>-62</v>
      </c>
      <c r="AA17" s="119">
        <f t="shared" si="8"/>
        <v>-0.23664122137404581</v>
      </c>
    </row>
    <row r="18" spans="1:27" s="10" customFormat="1" ht="15">
      <c r="A18" s="60"/>
      <c r="B18" s="103" t="s">
        <v>28</v>
      </c>
      <c r="C18" s="102">
        <f>Y18/Y20</f>
        <v>0.26213310084277824</v>
      </c>
      <c r="D18" s="76">
        <v>437</v>
      </c>
      <c r="E18" s="76">
        <v>375</v>
      </c>
      <c r="F18" s="116">
        <f t="shared" si="0"/>
        <v>-62</v>
      </c>
      <c r="G18" s="117">
        <f t="shared" si="1"/>
        <v>-0.14187643020594964</v>
      </c>
      <c r="H18" s="76">
        <v>202</v>
      </c>
      <c r="I18" s="76">
        <v>150</v>
      </c>
      <c r="J18" s="118">
        <f t="shared" si="9"/>
        <v>-52</v>
      </c>
      <c r="K18" s="117">
        <f t="shared" si="10"/>
        <v>-0.25742574257425743</v>
      </c>
      <c r="L18" s="76">
        <v>62</v>
      </c>
      <c r="M18" s="76">
        <v>50</v>
      </c>
      <c r="N18" s="118">
        <f t="shared" si="11"/>
        <v>-12</v>
      </c>
      <c r="O18" s="117">
        <f t="shared" si="12"/>
        <v>-0.19354838709677419</v>
      </c>
      <c r="P18" s="76">
        <v>272</v>
      </c>
      <c r="Q18" s="76">
        <v>213</v>
      </c>
      <c r="R18" s="118">
        <f t="shared" si="2"/>
        <v>-59</v>
      </c>
      <c r="S18" s="117">
        <f t="shared" si="3"/>
        <v>-0.21691176470588236</v>
      </c>
      <c r="T18" s="76">
        <v>148</v>
      </c>
      <c r="U18" s="76">
        <v>114</v>
      </c>
      <c r="V18" s="118">
        <f t="shared" si="4"/>
        <v>-34</v>
      </c>
      <c r="W18" s="117">
        <f t="shared" si="5"/>
        <v>-0.22972972972972974</v>
      </c>
      <c r="X18" s="118">
        <f t="shared" si="6"/>
        <v>1121</v>
      </c>
      <c r="Y18" s="118">
        <f t="shared" si="6"/>
        <v>902</v>
      </c>
      <c r="Z18" s="118">
        <f t="shared" si="7"/>
        <v>-219</v>
      </c>
      <c r="AA18" s="119">
        <f t="shared" si="8"/>
        <v>-0.19536128456735058</v>
      </c>
    </row>
    <row r="19" spans="1:27" s="10" customFormat="1" ht="15">
      <c r="A19" s="59" t="s">
        <v>12</v>
      </c>
      <c r="B19" s="104" t="s">
        <v>13</v>
      </c>
      <c r="C19" s="128">
        <f>Y19/Y20</f>
        <v>0.13629758791049112</v>
      </c>
      <c r="D19" s="188">
        <v>150</v>
      </c>
      <c r="E19" s="188">
        <v>157</v>
      </c>
      <c r="F19" s="189">
        <f t="shared" si="0"/>
        <v>7</v>
      </c>
      <c r="G19" s="180">
        <f t="shared" si="1"/>
        <v>4.6666666666666669E-2</v>
      </c>
      <c r="H19" s="188">
        <v>64</v>
      </c>
      <c r="I19" s="188">
        <v>52</v>
      </c>
      <c r="J19" s="181">
        <f t="shared" si="9"/>
        <v>-12</v>
      </c>
      <c r="K19" s="180">
        <f t="shared" si="10"/>
        <v>-0.1875</v>
      </c>
      <c r="L19" s="188">
        <v>7</v>
      </c>
      <c r="M19" s="188">
        <v>7</v>
      </c>
      <c r="N19" s="181">
        <f t="shared" si="11"/>
        <v>0</v>
      </c>
      <c r="O19" s="180">
        <f t="shared" si="12"/>
        <v>0</v>
      </c>
      <c r="P19" s="188">
        <v>112</v>
      </c>
      <c r="Q19" s="188">
        <v>110</v>
      </c>
      <c r="R19" s="181">
        <f t="shared" si="2"/>
        <v>-2</v>
      </c>
      <c r="S19" s="180">
        <f t="shared" si="3"/>
        <v>-1.7857142857142856E-2</v>
      </c>
      <c r="T19" s="188">
        <v>142</v>
      </c>
      <c r="U19" s="188">
        <v>143</v>
      </c>
      <c r="V19" s="181">
        <f t="shared" si="4"/>
        <v>1</v>
      </c>
      <c r="W19" s="180">
        <f t="shared" si="5"/>
        <v>7.0422535211267607E-3</v>
      </c>
      <c r="X19" s="118">
        <f t="shared" si="6"/>
        <v>475</v>
      </c>
      <c r="Y19" s="118">
        <f t="shared" si="6"/>
        <v>469</v>
      </c>
      <c r="Z19" s="118">
        <f t="shared" si="7"/>
        <v>-6</v>
      </c>
      <c r="AA19" s="119">
        <f t="shared" si="8"/>
        <v>-1.2631578947368421E-2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1402</v>
      </c>
      <c r="E20" s="110">
        <f>SUM(E7:E19)</f>
        <v>1256</v>
      </c>
      <c r="F20" s="111">
        <f t="shared" si="0"/>
        <v>-146</v>
      </c>
      <c r="G20" s="112">
        <f t="shared" si="1"/>
        <v>-0.10413694721825963</v>
      </c>
      <c r="H20" s="110">
        <f>SUM(H7:H19)</f>
        <v>782</v>
      </c>
      <c r="I20" s="110">
        <f>SUM(I7:I19)</f>
        <v>561</v>
      </c>
      <c r="J20" s="111">
        <f>I20-H20</f>
        <v>-221</v>
      </c>
      <c r="K20" s="113">
        <f>J20/H20</f>
        <v>-0.28260869565217389</v>
      </c>
      <c r="L20" s="110">
        <f>SUM(L7:L19)</f>
        <v>379</v>
      </c>
      <c r="M20" s="110">
        <f>SUM(M7:M19)</f>
        <v>274</v>
      </c>
      <c r="N20" s="111">
        <f t="shared" si="11"/>
        <v>-105</v>
      </c>
      <c r="O20" s="113">
        <f>N20/L20</f>
        <v>-0.27704485488126651</v>
      </c>
      <c r="P20" s="110">
        <f>SUM(P7:P19)</f>
        <v>1054</v>
      </c>
      <c r="Q20" s="110">
        <f>SUM(Q7:Q19)</f>
        <v>791</v>
      </c>
      <c r="R20" s="111">
        <f>Q20-P20</f>
        <v>-263</v>
      </c>
      <c r="S20" s="113">
        <f>R20/P20</f>
        <v>-0.24952561669829221</v>
      </c>
      <c r="T20" s="110">
        <f>SUM(T7:T19)</f>
        <v>741</v>
      </c>
      <c r="U20" s="110">
        <f>SUM(U7:U19)</f>
        <v>559</v>
      </c>
      <c r="V20" s="111">
        <f>U20-T20</f>
        <v>-182</v>
      </c>
      <c r="W20" s="113">
        <f>V20/T20</f>
        <v>-0.24561403508771928</v>
      </c>
      <c r="X20" s="114">
        <f>D20+H20+L20+P20+T20</f>
        <v>4358</v>
      </c>
      <c r="Y20" s="114">
        <f t="shared" si="6"/>
        <v>3441</v>
      </c>
      <c r="Z20" s="114">
        <f>Y20-X20</f>
        <v>-917</v>
      </c>
      <c r="AA20" s="115">
        <f>Z20/X20</f>
        <v>-0.21041762276273521</v>
      </c>
    </row>
    <row r="21" spans="1:27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G29" sqref="G29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151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2:30" s="8" customFormat="1">
      <c r="B7" s="66"/>
      <c r="C7" s="230" t="s">
        <v>65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  <c r="AD7" s="8" t="s">
        <v>43</v>
      </c>
    </row>
    <row r="8" spans="2:30" s="8" customFormat="1">
      <c r="B8" s="67" t="s">
        <v>66</v>
      </c>
      <c r="C8" s="232" t="s">
        <v>53</v>
      </c>
      <c r="D8" s="232"/>
      <c r="E8" s="232" t="s">
        <v>54</v>
      </c>
      <c r="F8" s="232"/>
      <c r="G8" s="232" t="s">
        <v>55</v>
      </c>
      <c r="H8" s="232"/>
      <c r="I8" s="232" t="s">
        <v>56</v>
      </c>
      <c r="J8" s="232"/>
      <c r="K8" s="232" t="s">
        <v>57</v>
      </c>
      <c r="L8" s="232"/>
      <c r="M8" s="232" t="s">
        <v>19</v>
      </c>
      <c r="N8" s="233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77" t="s">
        <v>106</v>
      </c>
      <c r="C10" s="76">
        <v>5</v>
      </c>
      <c r="D10" s="50">
        <f>C10/C20</f>
        <v>3.9808917197452229E-3</v>
      </c>
      <c r="E10" s="76">
        <v>2</v>
      </c>
      <c r="F10" s="50">
        <f>E10/E19</f>
        <v>2</v>
      </c>
      <c r="G10" s="76"/>
      <c r="H10" s="50"/>
      <c r="I10" s="76">
        <v>10</v>
      </c>
      <c r="J10" s="50">
        <f>I10/I20</f>
        <v>1.2642225031605562E-2</v>
      </c>
      <c r="K10" s="76">
        <v>5</v>
      </c>
      <c r="L10" s="50"/>
      <c r="M10" s="51">
        <f t="shared" ref="M10:M19" si="0">C10+E10+G10+I10+K10</f>
        <v>22</v>
      </c>
      <c r="N10" s="45">
        <f>M10/M19</f>
        <v>5.5</v>
      </c>
      <c r="AD10" s="28"/>
    </row>
    <row r="11" spans="2:30" s="8" customFormat="1">
      <c r="B11" s="178" t="s">
        <v>58</v>
      </c>
      <c r="C11" s="76">
        <v>52</v>
      </c>
      <c r="D11" s="50">
        <f>C11/C20</f>
        <v>4.1401273885350316E-2</v>
      </c>
      <c r="E11" s="76">
        <v>27</v>
      </c>
      <c r="F11" s="50">
        <f>E11/E20</f>
        <v>4.8128342245989303E-2</v>
      </c>
      <c r="G11" s="76">
        <v>22</v>
      </c>
      <c r="H11" s="50">
        <f>G11/G20</f>
        <v>8.0291970802919707E-2</v>
      </c>
      <c r="I11" s="76">
        <v>38</v>
      </c>
      <c r="J11" s="50">
        <f>I11/I20</f>
        <v>4.804045512010114E-2</v>
      </c>
      <c r="K11" s="76">
        <v>30</v>
      </c>
      <c r="L11" s="50">
        <f>K11/K20</f>
        <v>5.3667262969588549E-2</v>
      </c>
      <c r="M11" s="51">
        <f t="shared" si="0"/>
        <v>169</v>
      </c>
      <c r="N11" s="45">
        <f>M11/M20</f>
        <v>4.911362975879105E-2</v>
      </c>
      <c r="AD11" s="8" t="s">
        <v>39</v>
      </c>
    </row>
    <row r="12" spans="2:30" s="8" customFormat="1">
      <c r="B12" s="178" t="s">
        <v>59</v>
      </c>
      <c r="C12" s="76">
        <v>14</v>
      </c>
      <c r="D12" s="50">
        <f>C12/C20</f>
        <v>1.1146496815286623E-2</v>
      </c>
      <c r="E12" s="76">
        <v>9</v>
      </c>
      <c r="F12" s="50">
        <f>E12/E20</f>
        <v>1.6042780748663103E-2</v>
      </c>
      <c r="G12" s="76">
        <v>1</v>
      </c>
      <c r="H12" s="50">
        <f>G12/G20</f>
        <v>3.6496350364963502E-3</v>
      </c>
      <c r="I12" s="76">
        <v>3</v>
      </c>
      <c r="J12" s="50">
        <f>I12/I20</f>
        <v>3.7926675094816687E-3</v>
      </c>
      <c r="K12" s="76">
        <v>9</v>
      </c>
      <c r="L12" s="50">
        <f>K12/K20</f>
        <v>1.6100178890876567E-2</v>
      </c>
      <c r="M12" s="51">
        <f t="shared" si="0"/>
        <v>36</v>
      </c>
      <c r="N12" s="45">
        <f>M12/M20</f>
        <v>1.0462074978204011E-2</v>
      </c>
    </row>
    <row r="13" spans="2:30" s="8" customFormat="1">
      <c r="B13" s="178" t="s">
        <v>60</v>
      </c>
      <c r="C13" s="76">
        <v>1061</v>
      </c>
      <c r="D13" s="50">
        <f>C13/C20</f>
        <v>0.84474522292993626</v>
      </c>
      <c r="E13" s="76">
        <v>443</v>
      </c>
      <c r="F13" s="50">
        <f>E13/E20</f>
        <v>0.78966131907308379</v>
      </c>
      <c r="G13" s="76">
        <v>187</v>
      </c>
      <c r="H13" s="50">
        <f>G13/G20</f>
        <v>0.68248175182481752</v>
      </c>
      <c r="I13" s="76">
        <v>617</v>
      </c>
      <c r="J13" s="50">
        <f>I13/I20</f>
        <v>0.78002528445006325</v>
      </c>
      <c r="K13" s="76">
        <v>309</v>
      </c>
      <c r="L13" s="50">
        <f>K13/K20</f>
        <v>0.55277280858676203</v>
      </c>
      <c r="M13" s="51">
        <f t="shared" si="0"/>
        <v>2617</v>
      </c>
      <c r="N13" s="45">
        <f>M13/M20</f>
        <v>0.7605347282766638</v>
      </c>
      <c r="AD13" s="8" t="s">
        <v>40</v>
      </c>
    </row>
    <row r="14" spans="2:30" s="8" customFormat="1">
      <c r="B14" s="179" t="s">
        <v>107</v>
      </c>
      <c r="C14" s="76"/>
      <c r="D14" s="50">
        <f>C14/C20</f>
        <v>0</v>
      </c>
      <c r="E14" s="76"/>
      <c r="F14" s="50">
        <f>E14/E20</f>
        <v>0</v>
      </c>
      <c r="G14" s="76"/>
      <c r="H14" s="50">
        <f>G14/G20</f>
        <v>0</v>
      </c>
      <c r="I14" s="76"/>
      <c r="J14" s="50">
        <f>I14/I20</f>
        <v>0</v>
      </c>
      <c r="K14" s="76">
        <v>1</v>
      </c>
      <c r="L14" s="50">
        <f>K14/K20</f>
        <v>1.7889087656529517E-3</v>
      </c>
      <c r="M14" s="51">
        <f t="shared" si="0"/>
        <v>1</v>
      </c>
      <c r="N14" s="45">
        <f>M14/M20</f>
        <v>2.906131938390003E-4</v>
      </c>
    </row>
    <row r="15" spans="2:30" s="8" customFormat="1">
      <c r="B15" s="178" t="s">
        <v>61</v>
      </c>
      <c r="C15" s="76">
        <v>66</v>
      </c>
      <c r="D15" s="50">
        <f>C15/C20</f>
        <v>5.2547770700636945E-2</v>
      </c>
      <c r="E15" s="76">
        <v>55</v>
      </c>
      <c r="F15" s="50">
        <f>E15/E20</f>
        <v>9.8039215686274508E-2</v>
      </c>
      <c r="G15" s="76">
        <v>62</v>
      </c>
      <c r="H15" s="50">
        <f>G15/G20</f>
        <v>0.22627737226277372</v>
      </c>
      <c r="I15" s="76">
        <v>62</v>
      </c>
      <c r="J15" s="50">
        <f>I15/I20</f>
        <v>7.8381795195954493E-2</v>
      </c>
      <c r="K15" s="76">
        <v>56</v>
      </c>
      <c r="L15" s="50">
        <f>K15/K20</f>
        <v>0.1001788908765653</v>
      </c>
      <c r="M15" s="51">
        <f t="shared" si="0"/>
        <v>301</v>
      </c>
      <c r="N15" s="45">
        <f>M15/M20</f>
        <v>8.7474571345539084E-2</v>
      </c>
      <c r="AD15" s="8" t="s">
        <v>41</v>
      </c>
    </row>
    <row r="16" spans="2:30" s="8" customFormat="1">
      <c r="B16" s="178" t="s">
        <v>62</v>
      </c>
      <c r="C16" s="76">
        <v>29</v>
      </c>
      <c r="D16" s="50">
        <f>C16/C20</f>
        <v>2.3089171974522291E-2</v>
      </c>
      <c r="E16" s="76">
        <v>8</v>
      </c>
      <c r="F16" s="50">
        <f>E16/E20</f>
        <v>1.4260249554367201E-2</v>
      </c>
      <c r="G16" s="76"/>
      <c r="H16" s="50">
        <f>G16/G20</f>
        <v>0</v>
      </c>
      <c r="I16" s="76">
        <v>48</v>
      </c>
      <c r="J16" s="50">
        <f>I16/I20</f>
        <v>6.0682680151706699E-2</v>
      </c>
      <c r="K16" s="76">
        <v>126</v>
      </c>
      <c r="L16" s="50">
        <f>K16/K20</f>
        <v>0.22540250447227192</v>
      </c>
      <c r="M16" s="51">
        <f t="shared" si="0"/>
        <v>211</v>
      </c>
      <c r="N16" s="45">
        <f>M16/M20</f>
        <v>6.1319383900029063E-2</v>
      </c>
    </row>
    <row r="17" spans="2:30">
      <c r="B17" s="179" t="s">
        <v>105</v>
      </c>
      <c r="C17" s="76"/>
      <c r="D17" s="50">
        <f>C17/C20</f>
        <v>0</v>
      </c>
      <c r="E17" s="76"/>
      <c r="F17" s="50">
        <f>E17/E20</f>
        <v>0</v>
      </c>
      <c r="G17" s="76"/>
      <c r="H17" s="50">
        <f>G17/G20</f>
        <v>0</v>
      </c>
      <c r="I17" s="76"/>
      <c r="J17" s="50">
        <f>I17/I20</f>
        <v>0</v>
      </c>
      <c r="K17" s="76"/>
      <c r="L17" s="50">
        <f>K17/K20</f>
        <v>0</v>
      </c>
      <c r="M17" s="51">
        <f t="shared" si="0"/>
        <v>0</v>
      </c>
      <c r="N17" s="45">
        <f>M17/M20</f>
        <v>0</v>
      </c>
    </row>
    <row r="18" spans="2:30" s="8" customFormat="1">
      <c r="B18" s="178" t="s">
        <v>63</v>
      </c>
      <c r="C18" s="76">
        <v>28</v>
      </c>
      <c r="D18" s="50">
        <f>C18/C20</f>
        <v>2.2292993630573247E-2</v>
      </c>
      <c r="E18" s="76">
        <v>16</v>
      </c>
      <c r="F18" s="50">
        <f>E18/E20</f>
        <v>2.8520499108734401E-2</v>
      </c>
      <c r="G18" s="76">
        <v>2</v>
      </c>
      <c r="H18" s="50">
        <f>G18/G20</f>
        <v>7.2992700729927005E-3</v>
      </c>
      <c r="I18" s="76">
        <v>12</v>
      </c>
      <c r="J18" s="50">
        <f>I18/I20</f>
        <v>1.5170670037926675E-2</v>
      </c>
      <c r="K18" s="76">
        <v>22</v>
      </c>
      <c r="L18" s="50">
        <f>K18/K20</f>
        <v>3.9355992844364938E-2</v>
      </c>
      <c r="M18" s="51">
        <f t="shared" si="0"/>
        <v>80</v>
      </c>
      <c r="N18" s="45">
        <f>M18/M20</f>
        <v>2.3249055507120024E-2</v>
      </c>
    </row>
    <row r="19" spans="2:30" s="8" customFormat="1">
      <c r="B19" s="178" t="s">
        <v>64</v>
      </c>
      <c r="C19" s="76">
        <v>1</v>
      </c>
      <c r="D19" s="50">
        <f>C19/C20</f>
        <v>7.9617834394904463E-4</v>
      </c>
      <c r="E19" s="76">
        <v>1</v>
      </c>
      <c r="F19" s="50">
        <f>E19/E20</f>
        <v>1.7825311942959001E-3</v>
      </c>
      <c r="G19" s="76"/>
      <c r="H19" s="50">
        <f>G19/G20</f>
        <v>0</v>
      </c>
      <c r="I19" s="76">
        <v>1</v>
      </c>
      <c r="J19" s="50">
        <f>I19/I20</f>
        <v>1.2642225031605564E-3</v>
      </c>
      <c r="K19" s="76">
        <v>1</v>
      </c>
      <c r="L19" s="50">
        <f>K19/K20</f>
        <v>1.7889087656529517E-3</v>
      </c>
      <c r="M19" s="51">
        <f t="shared" si="0"/>
        <v>4</v>
      </c>
      <c r="N19" s="45">
        <f>M19/M20</f>
        <v>1.1624527753560012E-3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1256</v>
      </c>
      <c r="D20" s="72">
        <f>C20/C20</f>
        <v>1</v>
      </c>
      <c r="E20" s="71">
        <f>SUM(E10:E19)</f>
        <v>561</v>
      </c>
      <c r="F20" s="72">
        <f>E20/E20</f>
        <v>1</v>
      </c>
      <c r="G20" s="71">
        <f>SUM(G10:G19)</f>
        <v>274</v>
      </c>
      <c r="H20" s="72">
        <f>G20/G20</f>
        <v>1</v>
      </c>
      <c r="I20" s="71">
        <f>SUM(I10:I19)</f>
        <v>791</v>
      </c>
      <c r="J20" s="72">
        <f>I20/I20</f>
        <v>1</v>
      </c>
      <c r="K20" s="71">
        <f>SUM(K10:K19)</f>
        <v>559</v>
      </c>
      <c r="L20" s="72">
        <f>K20/K20</f>
        <v>1</v>
      </c>
      <c r="M20" s="71">
        <f>SUM(M10:M19)</f>
        <v>3441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zoomScaleNormal="100" workbookViewId="0">
      <selection activeCell="L32" sqref="L32:L33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40" t="s">
        <v>101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41" t="s">
        <v>152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Y3" s="37"/>
      <c r="Z3" s="37"/>
      <c r="AA3" s="37"/>
      <c r="AB3" s="37"/>
      <c r="AC3" s="37"/>
    </row>
    <row r="4" spans="1:29">
      <c r="B4" s="52"/>
      <c r="C4" s="234" t="s">
        <v>53</v>
      </c>
      <c r="D4" s="234"/>
      <c r="E4" s="234" t="s">
        <v>54</v>
      </c>
      <c r="F4" s="234"/>
      <c r="G4" s="234" t="s">
        <v>55</v>
      </c>
      <c r="H4" s="234"/>
      <c r="I4" s="234" t="s">
        <v>56</v>
      </c>
      <c r="J4" s="234"/>
      <c r="K4" s="234" t="s">
        <v>57</v>
      </c>
      <c r="L4" s="234"/>
      <c r="M4" s="234" t="s">
        <v>19</v>
      </c>
      <c r="N4" s="235"/>
    </row>
    <row r="5" spans="1:29">
      <c r="B5" s="52"/>
      <c r="C5" s="195" t="s">
        <v>67</v>
      </c>
      <c r="D5" s="195" t="s">
        <v>23</v>
      </c>
      <c r="E5" s="195" t="s">
        <v>67</v>
      </c>
      <c r="F5" s="195" t="s">
        <v>23</v>
      </c>
      <c r="G5" s="195" t="s">
        <v>67</v>
      </c>
      <c r="H5" s="195" t="s">
        <v>23</v>
      </c>
      <c r="I5" s="195" t="s">
        <v>67</v>
      </c>
      <c r="J5" s="195" t="s">
        <v>23</v>
      </c>
      <c r="K5" s="195" t="s">
        <v>67</v>
      </c>
      <c r="L5" s="195" t="s">
        <v>23</v>
      </c>
      <c r="M5" s="195" t="s">
        <v>67</v>
      </c>
      <c r="N5" s="196" t="s">
        <v>23</v>
      </c>
    </row>
    <row r="6" spans="1:29">
      <c r="A6" s="42"/>
      <c r="B6" s="239" t="s">
        <v>108</v>
      </c>
      <c r="C6" s="76"/>
      <c r="D6" s="46"/>
      <c r="E6" s="76"/>
      <c r="F6" s="46"/>
      <c r="G6" s="76"/>
      <c r="H6" s="46"/>
      <c r="I6" s="76">
        <v>1</v>
      </c>
      <c r="J6" s="46">
        <f>I6/$I$35</f>
        <v>1.6129032258064516E-2</v>
      </c>
      <c r="K6" s="76"/>
      <c r="L6" s="46"/>
      <c r="M6" s="190">
        <f>SUM(C6,E6,G6,I6,K6)</f>
        <v>1</v>
      </c>
      <c r="N6" s="53">
        <f>M6/$M$35</f>
        <v>3.3222591362126247E-3</v>
      </c>
      <c r="O6" s="13"/>
      <c r="P6" s="42"/>
    </row>
    <row r="7" spans="1:29">
      <c r="A7" s="42"/>
      <c r="B7" s="239" t="s">
        <v>109</v>
      </c>
      <c r="C7" s="76">
        <v>8</v>
      </c>
      <c r="D7" s="46">
        <f>C7/$C$35</f>
        <v>0.12121212121212122</v>
      </c>
      <c r="E7" s="76">
        <v>19</v>
      </c>
      <c r="F7" s="46">
        <f>E7/E35</f>
        <v>0.34545454545454546</v>
      </c>
      <c r="G7" s="76">
        <v>18</v>
      </c>
      <c r="H7" s="46">
        <f>G7/G35</f>
        <v>0.29032258064516131</v>
      </c>
      <c r="I7" s="76">
        <v>13</v>
      </c>
      <c r="J7" s="46">
        <f>I7/$I$35</f>
        <v>0.20967741935483872</v>
      </c>
      <c r="K7" s="76">
        <v>15</v>
      </c>
      <c r="L7" s="46">
        <f>K7/$K$35</f>
        <v>0.26785714285714285</v>
      </c>
      <c r="M7" s="190">
        <f t="shared" ref="M7:M34" si="0">SUM(C7,E7,G7,I7,K7)</f>
        <v>73</v>
      </c>
      <c r="N7" s="53">
        <f>M7/$M$35</f>
        <v>0.2425249169435216</v>
      </c>
      <c r="O7" s="13"/>
      <c r="P7" s="42"/>
    </row>
    <row r="8" spans="1:29">
      <c r="A8" s="42"/>
      <c r="B8" s="239" t="s">
        <v>146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>K8/$K$35</f>
        <v>1.7857142857142856E-2</v>
      </c>
      <c r="M8" s="190">
        <f t="shared" si="0"/>
        <v>1</v>
      </c>
      <c r="N8" s="53">
        <f>M8/$M$35</f>
        <v>3.3222591362126247E-3</v>
      </c>
      <c r="O8" s="13"/>
      <c r="P8" s="42"/>
    </row>
    <row r="9" spans="1:29">
      <c r="A9" s="42"/>
      <c r="B9" s="239" t="s">
        <v>110</v>
      </c>
      <c r="C9" s="76"/>
      <c r="D9" s="46"/>
      <c r="E9" s="76"/>
      <c r="F9" s="46"/>
      <c r="G9" s="76"/>
      <c r="H9" s="46"/>
      <c r="I9" s="76">
        <v>2</v>
      </c>
      <c r="J9" s="46">
        <f>I9/$I$35</f>
        <v>3.2258064516129031E-2</v>
      </c>
      <c r="K9" s="76">
        <v>1</v>
      </c>
      <c r="L9" s="46">
        <f>K9/$K$35</f>
        <v>1.7857142857142856E-2</v>
      </c>
      <c r="M9" s="190">
        <f t="shared" si="0"/>
        <v>3</v>
      </c>
      <c r="N9" s="53">
        <f>M9/$M$35</f>
        <v>9.9667774086378731E-3</v>
      </c>
      <c r="O9" s="13"/>
      <c r="P9" s="42"/>
    </row>
    <row r="10" spans="1:29">
      <c r="A10" s="42"/>
      <c r="B10" s="239" t="s">
        <v>111</v>
      </c>
      <c r="C10" s="76">
        <v>1</v>
      </c>
      <c r="D10" s="46">
        <f>C10/$C$35</f>
        <v>1.5151515151515152E-2</v>
      </c>
      <c r="E10" s="76">
        <v>1</v>
      </c>
      <c r="F10" s="46">
        <f>E10/E35</f>
        <v>1.8181818181818181E-2</v>
      </c>
      <c r="G10" s="76"/>
      <c r="H10" s="46"/>
      <c r="I10" s="76"/>
      <c r="J10" s="46"/>
      <c r="K10" s="76">
        <v>1</v>
      </c>
      <c r="L10" s="46">
        <f>K10/$K$35</f>
        <v>1.7857142857142856E-2</v>
      </c>
      <c r="M10" s="190">
        <f t="shared" si="0"/>
        <v>3</v>
      </c>
      <c r="N10" s="53">
        <f>M10/$M$35</f>
        <v>9.9667774086378731E-3</v>
      </c>
      <c r="O10" s="13"/>
      <c r="P10" s="42"/>
    </row>
    <row r="11" spans="1:29">
      <c r="A11" s="42"/>
      <c r="B11" s="239" t="s">
        <v>112</v>
      </c>
      <c r="C11" s="76">
        <v>1</v>
      </c>
      <c r="D11" s="46">
        <f>C11/$C$35</f>
        <v>1.5151515151515152E-2</v>
      </c>
      <c r="E11" s="76"/>
      <c r="F11" s="46"/>
      <c r="G11" s="76"/>
      <c r="H11" s="46"/>
      <c r="I11" s="76"/>
      <c r="J11" s="46"/>
      <c r="K11" s="76"/>
      <c r="L11" s="46"/>
      <c r="M11" s="190">
        <f t="shared" si="0"/>
        <v>1</v>
      </c>
      <c r="N11" s="53">
        <f>M11/$M$35</f>
        <v>3.3222591362126247E-3</v>
      </c>
      <c r="O11" s="13"/>
      <c r="P11" s="42"/>
    </row>
    <row r="12" spans="1:29">
      <c r="A12" s="42"/>
      <c r="B12" s="239" t="s">
        <v>113</v>
      </c>
      <c r="C12" s="76"/>
      <c r="D12" s="46"/>
      <c r="E12" s="76"/>
      <c r="F12" s="46"/>
      <c r="G12" s="76"/>
      <c r="H12" s="46"/>
      <c r="I12" s="76">
        <v>1</v>
      </c>
      <c r="J12" s="46">
        <f t="shared" ref="J12:J13" si="1">I12/$I$35</f>
        <v>1.6129032258064516E-2</v>
      </c>
      <c r="K12" s="76"/>
      <c r="L12" s="46"/>
      <c r="M12" s="190">
        <f t="shared" si="0"/>
        <v>1</v>
      </c>
      <c r="N12" s="53">
        <f>M12/$M$35</f>
        <v>3.3222591362126247E-3</v>
      </c>
      <c r="O12" s="13"/>
      <c r="P12" s="42"/>
    </row>
    <row r="13" spans="1:29">
      <c r="A13" s="42"/>
      <c r="B13" s="239" t="s">
        <v>114</v>
      </c>
      <c r="C13" s="76">
        <v>1</v>
      </c>
      <c r="D13" s="46">
        <f>C13/$C$35</f>
        <v>1.5151515151515152E-2</v>
      </c>
      <c r="E13" s="76"/>
      <c r="F13" s="46"/>
      <c r="G13" s="76"/>
      <c r="H13" s="46"/>
      <c r="I13" s="76">
        <v>1</v>
      </c>
      <c r="J13" s="46">
        <f t="shared" si="1"/>
        <v>1.6129032258064516E-2</v>
      </c>
      <c r="K13" s="76"/>
      <c r="L13" s="46"/>
      <c r="M13" s="190">
        <f t="shared" si="0"/>
        <v>2</v>
      </c>
      <c r="N13" s="53">
        <f>M13/$M$35</f>
        <v>6.6445182724252493E-3</v>
      </c>
      <c r="O13" s="13"/>
      <c r="P13" s="42"/>
    </row>
    <row r="14" spans="1:29">
      <c r="A14" s="42"/>
      <c r="B14" s="239" t="s">
        <v>115</v>
      </c>
      <c r="C14" s="76"/>
      <c r="D14" s="46"/>
      <c r="E14" s="76"/>
      <c r="F14" s="46"/>
      <c r="G14" s="76"/>
      <c r="H14" s="46"/>
      <c r="I14" s="76"/>
      <c r="J14" s="46"/>
      <c r="K14" s="76">
        <v>1</v>
      </c>
      <c r="L14" s="46">
        <f>K14/$K$35</f>
        <v>1.7857142857142856E-2</v>
      </c>
      <c r="M14" s="190">
        <f t="shared" si="0"/>
        <v>1</v>
      </c>
      <c r="N14" s="53">
        <f>M14/$M$35</f>
        <v>3.3222591362126247E-3</v>
      </c>
      <c r="O14" s="13"/>
      <c r="P14" s="42"/>
    </row>
    <row r="15" spans="1:29">
      <c r="A15" s="42"/>
      <c r="B15" s="239" t="s">
        <v>116</v>
      </c>
      <c r="C15" s="76">
        <v>2</v>
      </c>
      <c r="D15" s="46">
        <f>C15/$C$35</f>
        <v>3.0303030303030304E-2</v>
      </c>
      <c r="E15" s="76"/>
      <c r="F15" s="46"/>
      <c r="G15" s="76"/>
      <c r="H15" s="46"/>
      <c r="I15" s="76"/>
      <c r="J15" s="46"/>
      <c r="K15" s="76"/>
      <c r="L15" s="46"/>
      <c r="M15" s="190">
        <f t="shared" si="0"/>
        <v>2</v>
      </c>
      <c r="N15" s="53">
        <f>M15/$M$35</f>
        <v>6.6445182724252493E-3</v>
      </c>
      <c r="O15" s="13"/>
      <c r="P15" s="42"/>
    </row>
    <row r="16" spans="1:29">
      <c r="A16" s="42"/>
      <c r="B16" s="239" t="s">
        <v>117</v>
      </c>
      <c r="C16" s="76"/>
      <c r="D16" s="46"/>
      <c r="E16" s="76">
        <v>1</v>
      </c>
      <c r="F16" s="46">
        <f>E16/E35</f>
        <v>1.8181818181818181E-2</v>
      </c>
      <c r="G16" s="76">
        <v>6</v>
      </c>
      <c r="H16" s="46">
        <f>G16/G35</f>
        <v>9.6774193548387094E-2</v>
      </c>
      <c r="I16" s="76">
        <v>1</v>
      </c>
      <c r="J16" s="46">
        <f>I16/$I$35</f>
        <v>1.6129032258064516E-2</v>
      </c>
      <c r="K16" s="76"/>
      <c r="L16" s="46"/>
      <c r="M16" s="190">
        <f t="shared" si="0"/>
        <v>8</v>
      </c>
      <c r="N16" s="53">
        <f>M16/$M$35</f>
        <v>2.6578073089700997E-2</v>
      </c>
      <c r="O16" s="13"/>
      <c r="P16" s="42"/>
    </row>
    <row r="17" spans="1:16">
      <c r="A17" s="42"/>
      <c r="B17" s="239" t="s">
        <v>118</v>
      </c>
      <c r="C17" s="76">
        <v>1</v>
      </c>
      <c r="D17" s="46">
        <f>C17/$C$35</f>
        <v>1.5151515151515152E-2</v>
      </c>
      <c r="E17" s="76"/>
      <c r="F17" s="46"/>
      <c r="G17" s="76"/>
      <c r="H17" s="46"/>
      <c r="I17" s="76"/>
      <c r="J17" s="46"/>
      <c r="K17" s="76">
        <v>1</v>
      </c>
      <c r="L17" s="46">
        <f>K17/$K$35</f>
        <v>1.7857142857142856E-2</v>
      </c>
      <c r="M17" s="190">
        <f t="shared" si="0"/>
        <v>2</v>
      </c>
      <c r="N17" s="53">
        <f>M17/$M$35</f>
        <v>6.6445182724252493E-3</v>
      </c>
      <c r="O17" s="13"/>
      <c r="P17" s="42"/>
    </row>
    <row r="18" spans="1:16">
      <c r="A18" s="42"/>
      <c r="B18" s="239" t="s">
        <v>119</v>
      </c>
      <c r="C18" s="76"/>
      <c r="D18" s="46"/>
      <c r="E18" s="76"/>
      <c r="F18" s="46"/>
      <c r="G18" s="76">
        <v>4</v>
      </c>
      <c r="H18" s="46">
        <f>G18/G35</f>
        <v>6.4516129032258063E-2</v>
      </c>
      <c r="I18" s="76"/>
      <c r="J18" s="46"/>
      <c r="K18" s="76">
        <v>1</v>
      </c>
      <c r="L18" s="46">
        <f>K18/$K$35</f>
        <v>1.7857142857142856E-2</v>
      </c>
      <c r="M18" s="190">
        <f t="shared" si="0"/>
        <v>5</v>
      </c>
      <c r="N18" s="53">
        <f>M18/$M$35</f>
        <v>1.6611295681063124E-2</v>
      </c>
      <c r="O18" s="13"/>
      <c r="P18" s="42"/>
    </row>
    <row r="19" spans="1:16">
      <c r="A19" s="42"/>
      <c r="B19" s="239" t="s">
        <v>120</v>
      </c>
      <c r="C19" s="76">
        <v>33</v>
      </c>
      <c r="D19" s="46">
        <f>C19/$C$35</f>
        <v>0.5</v>
      </c>
      <c r="E19" s="76">
        <v>15</v>
      </c>
      <c r="F19" s="46">
        <f>E19/E35</f>
        <v>0.27272727272727271</v>
      </c>
      <c r="G19" s="76">
        <v>4</v>
      </c>
      <c r="H19" s="46">
        <f>G19/G35</f>
        <v>6.4516129032258063E-2</v>
      </c>
      <c r="I19" s="76">
        <v>16</v>
      </c>
      <c r="J19" s="46">
        <f>I19/$I$35</f>
        <v>0.25806451612903225</v>
      </c>
      <c r="K19" s="76">
        <v>14</v>
      </c>
      <c r="L19" s="46">
        <f>K19/$K$35</f>
        <v>0.25</v>
      </c>
      <c r="M19" s="190">
        <f t="shared" si="0"/>
        <v>82</v>
      </c>
      <c r="N19" s="53">
        <f>M19/$M$35</f>
        <v>0.27242524916943522</v>
      </c>
      <c r="O19" s="13"/>
      <c r="P19" s="42"/>
    </row>
    <row r="20" spans="1:16">
      <c r="A20" s="42"/>
      <c r="B20" s="239" t="s">
        <v>121</v>
      </c>
      <c r="C20" s="76"/>
      <c r="D20" s="46"/>
      <c r="E20" s="76">
        <v>2</v>
      </c>
      <c r="F20" s="46">
        <f>E20/E35</f>
        <v>3.6363636363636362E-2</v>
      </c>
      <c r="G20" s="76">
        <v>1</v>
      </c>
      <c r="H20" s="46">
        <f>G20/G35</f>
        <v>1.6129032258064516E-2</v>
      </c>
      <c r="I20" s="76"/>
      <c r="J20" s="46"/>
      <c r="K20" s="76">
        <v>3</v>
      </c>
      <c r="L20" s="46">
        <f>K20/$K$35</f>
        <v>5.3571428571428568E-2</v>
      </c>
      <c r="M20" s="190">
        <f t="shared" si="0"/>
        <v>6</v>
      </c>
      <c r="N20" s="53">
        <f>M20/$M$35</f>
        <v>1.9933554817275746E-2</v>
      </c>
      <c r="O20" s="13"/>
      <c r="P20" s="42"/>
    </row>
    <row r="21" spans="1:16">
      <c r="A21" s="42"/>
      <c r="B21" s="239" t="s">
        <v>122</v>
      </c>
      <c r="C21" s="76"/>
      <c r="D21" s="46"/>
      <c r="E21" s="76"/>
      <c r="F21" s="46"/>
      <c r="G21" s="76"/>
      <c r="H21" s="46"/>
      <c r="I21" s="76"/>
      <c r="J21" s="46"/>
      <c r="K21" s="76">
        <v>1</v>
      </c>
      <c r="L21" s="46">
        <f>K21/$K$35</f>
        <v>1.7857142857142856E-2</v>
      </c>
      <c r="M21" s="190">
        <f t="shared" si="0"/>
        <v>1</v>
      </c>
      <c r="N21" s="53">
        <f>M21/$M$35</f>
        <v>3.3222591362126247E-3</v>
      </c>
      <c r="O21" s="13"/>
      <c r="P21" s="42"/>
    </row>
    <row r="22" spans="1:16">
      <c r="A22" s="42"/>
      <c r="B22" s="239" t="s">
        <v>123</v>
      </c>
      <c r="C22" s="76"/>
      <c r="D22" s="46"/>
      <c r="E22" s="76"/>
      <c r="F22" s="46"/>
      <c r="G22" s="76"/>
      <c r="H22" s="46"/>
      <c r="I22" s="76">
        <v>1</v>
      </c>
      <c r="J22" s="46">
        <f>I22/$I$35</f>
        <v>1.6129032258064516E-2</v>
      </c>
      <c r="K22" s="76"/>
      <c r="L22" s="46"/>
      <c r="M22" s="190">
        <f t="shared" si="0"/>
        <v>1</v>
      </c>
      <c r="N22" s="53">
        <f>M22/$M$35</f>
        <v>3.3222591362126247E-3</v>
      </c>
      <c r="O22" s="13"/>
      <c r="P22" s="42"/>
    </row>
    <row r="23" spans="1:16">
      <c r="A23" s="42"/>
      <c r="B23" s="239" t="s">
        <v>124</v>
      </c>
      <c r="C23" s="76"/>
      <c r="D23" s="46"/>
      <c r="E23" s="76"/>
      <c r="F23" s="46"/>
      <c r="G23" s="76"/>
      <c r="H23" s="46"/>
      <c r="I23" s="76">
        <v>2</v>
      </c>
      <c r="J23" s="46">
        <f>I23/$I$35</f>
        <v>3.2258064516129031E-2</v>
      </c>
      <c r="K23" s="76"/>
      <c r="L23" s="46"/>
      <c r="M23" s="190">
        <f t="shared" si="0"/>
        <v>2</v>
      </c>
      <c r="N23" s="53">
        <f>M23/$M$35</f>
        <v>6.6445182724252493E-3</v>
      </c>
      <c r="O23" s="13"/>
      <c r="P23" s="42"/>
    </row>
    <row r="24" spans="1:16">
      <c r="A24" s="42"/>
      <c r="B24" s="239" t="s">
        <v>125</v>
      </c>
      <c r="C24" s="76"/>
      <c r="D24" s="46"/>
      <c r="E24" s="76">
        <v>1</v>
      </c>
      <c r="F24" s="46">
        <f>E24/$C$35</f>
        <v>1.5151515151515152E-2</v>
      </c>
      <c r="G24" s="76">
        <v>1</v>
      </c>
      <c r="H24" s="46">
        <f>G24/G35</f>
        <v>1.6129032258064516E-2</v>
      </c>
      <c r="I24" s="76">
        <v>1</v>
      </c>
      <c r="J24" s="46">
        <f>I24/$I$35</f>
        <v>1.6129032258064516E-2</v>
      </c>
      <c r="K24" s="76"/>
      <c r="L24" s="46"/>
      <c r="M24" s="190">
        <f t="shared" si="0"/>
        <v>3</v>
      </c>
      <c r="N24" s="53">
        <f>M24/$M$35</f>
        <v>9.9667774086378731E-3</v>
      </c>
      <c r="O24" s="13"/>
      <c r="P24" s="42"/>
    </row>
    <row r="25" spans="1:16">
      <c r="A25" s="42"/>
      <c r="B25" s="239" t="s">
        <v>126</v>
      </c>
      <c r="C25" s="76">
        <v>1</v>
      </c>
      <c r="D25" s="46">
        <f>C25/$C$35</f>
        <v>1.5151515151515152E-2</v>
      </c>
      <c r="E25" s="76">
        <v>1</v>
      </c>
      <c r="F25" s="46">
        <f>E25/$C$35</f>
        <v>1.5151515151515152E-2</v>
      </c>
      <c r="G25" s="76">
        <v>3</v>
      </c>
      <c r="H25" s="46">
        <f>G25/G35</f>
        <v>4.8387096774193547E-2</v>
      </c>
      <c r="I25" s="76">
        <v>2</v>
      </c>
      <c r="J25" s="46">
        <f>I25/$I$35</f>
        <v>3.2258064516129031E-2</v>
      </c>
      <c r="K25" s="76">
        <v>1</v>
      </c>
      <c r="L25" s="46">
        <f>K25/$K$35</f>
        <v>1.7857142857142856E-2</v>
      </c>
      <c r="M25" s="190">
        <f t="shared" si="0"/>
        <v>8</v>
      </c>
      <c r="N25" s="53">
        <f>M25/$M$35</f>
        <v>2.6578073089700997E-2</v>
      </c>
      <c r="O25" s="13"/>
      <c r="P25" s="42"/>
    </row>
    <row r="26" spans="1:16">
      <c r="A26" s="42"/>
      <c r="B26" s="239" t="s">
        <v>153</v>
      </c>
      <c r="C26" s="76"/>
      <c r="D26" s="46"/>
      <c r="E26" s="76"/>
      <c r="F26" s="46"/>
      <c r="G26" s="76">
        <v>1</v>
      </c>
      <c r="H26" s="46">
        <f>G26/G35</f>
        <v>1.6129032258064516E-2</v>
      </c>
      <c r="I26" s="76"/>
      <c r="J26" s="46"/>
      <c r="K26" s="76"/>
      <c r="L26" s="46"/>
      <c r="M26" s="190">
        <f t="shared" si="0"/>
        <v>1</v>
      </c>
      <c r="N26" s="53">
        <f>M26/$M$35</f>
        <v>3.3222591362126247E-3</v>
      </c>
      <c r="O26" s="13"/>
      <c r="P26" s="42"/>
    </row>
    <row r="27" spans="1:16">
      <c r="A27" s="42"/>
      <c r="B27" s="239" t="s">
        <v>127</v>
      </c>
      <c r="C27" s="76"/>
      <c r="D27" s="46"/>
      <c r="E27" s="76"/>
      <c r="F27" s="46"/>
      <c r="G27" s="76">
        <v>1</v>
      </c>
      <c r="H27" s="46">
        <f>G27/G35</f>
        <v>1.6129032258064516E-2</v>
      </c>
      <c r="I27" s="76"/>
      <c r="J27" s="46"/>
      <c r="K27" s="76"/>
      <c r="L27" s="46"/>
      <c r="M27" s="190">
        <f t="shared" si="0"/>
        <v>1</v>
      </c>
      <c r="N27" s="53">
        <f>M27/$M$35</f>
        <v>3.3222591362126247E-3</v>
      </c>
      <c r="O27" s="13"/>
      <c r="P27" s="42"/>
    </row>
    <row r="28" spans="1:16">
      <c r="A28" s="42"/>
      <c r="B28" s="239" t="s">
        <v>128</v>
      </c>
      <c r="C28" s="76"/>
      <c r="D28" s="46"/>
      <c r="E28" s="76">
        <v>4</v>
      </c>
      <c r="F28" s="46">
        <f>E28/$C$35</f>
        <v>6.0606060606060608E-2</v>
      </c>
      <c r="G28" s="76">
        <v>5</v>
      </c>
      <c r="H28" s="46">
        <f>G28/G35</f>
        <v>8.0645161290322578E-2</v>
      </c>
      <c r="I28" s="76">
        <v>5</v>
      </c>
      <c r="J28" s="46">
        <f>I28/$I$35</f>
        <v>8.0645161290322578E-2</v>
      </c>
      <c r="K28" s="76">
        <v>2</v>
      </c>
      <c r="L28" s="46">
        <f>K28/$K$35</f>
        <v>3.5714285714285712E-2</v>
      </c>
      <c r="M28" s="190">
        <f t="shared" si="0"/>
        <v>16</v>
      </c>
      <c r="N28" s="53">
        <f>M28/$M$35</f>
        <v>5.3156146179401995E-2</v>
      </c>
      <c r="O28" s="13"/>
      <c r="P28" s="42"/>
    </row>
    <row r="29" spans="1:16">
      <c r="A29" s="42"/>
      <c r="B29" s="239" t="s">
        <v>129</v>
      </c>
      <c r="C29" s="76">
        <v>14</v>
      </c>
      <c r="D29" s="46">
        <f>C29/$C$35</f>
        <v>0.21212121212121213</v>
      </c>
      <c r="E29" s="76">
        <v>8</v>
      </c>
      <c r="F29" s="46">
        <f>E29/$C$35</f>
        <v>0.12121212121212122</v>
      </c>
      <c r="G29" s="76">
        <v>12</v>
      </c>
      <c r="H29" s="46">
        <f>G29/G35</f>
        <v>0.19354838709677419</v>
      </c>
      <c r="I29" s="76">
        <v>12</v>
      </c>
      <c r="J29" s="46">
        <f>I29/$I$35</f>
        <v>0.19354838709677419</v>
      </c>
      <c r="K29" s="76">
        <v>12</v>
      </c>
      <c r="L29" s="46">
        <f>K29/$K$35</f>
        <v>0.21428571428571427</v>
      </c>
      <c r="M29" s="190">
        <f t="shared" si="0"/>
        <v>58</v>
      </c>
      <c r="N29" s="53">
        <f>M29/$M$35</f>
        <v>0.19269102990033224</v>
      </c>
      <c r="O29" s="13"/>
      <c r="P29" s="42"/>
    </row>
    <row r="30" spans="1:16">
      <c r="A30" s="42"/>
      <c r="B30" s="239" t="s">
        <v>130</v>
      </c>
      <c r="C30" s="76">
        <v>1</v>
      </c>
      <c r="D30" s="46">
        <f>C30/$C$35</f>
        <v>1.5151515151515152E-2</v>
      </c>
      <c r="E30" s="76"/>
      <c r="F30" s="46"/>
      <c r="G30" s="76">
        <v>1</v>
      </c>
      <c r="H30" s="46">
        <f>G30/G35</f>
        <v>1.6129032258064516E-2</v>
      </c>
      <c r="I30" s="76"/>
      <c r="J30" s="46"/>
      <c r="K30" s="76"/>
      <c r="L30" s="46"/>
      <c r="M30" s="190">
        <f t="shared" si="0"/>
        <v>2</v>
      </c>
      <c r="N30" s="53">
        <f>M30/$M$35</f>
        <v>6.6445182724252493E-3</v>
      </c>
      <c r="O30" s="13"/>
      <c r="P30" s="42"/>
    </row>
    <row r="31" spans="1:16">
      <c r="A31" s="42"/>
      <c r="B31" s="239" t="s">
        <v>131</v>
      </c>
      <c r="C31" s="76">
        <v>1</v>
      </c>
      <c r="D31" s="46">
        <f>C31/$C$35</f>
        <v>1.5151515151515152E-2</v>
      </c>
      <c r="E31" s="76">
        <v>2</v>
      </c>
      <c r="F31" s="46">
        <f>E31/$C$35</f>
        <v>3.0303030303030304E-2</v>
      </c>
      <c r="G31" s="76">
        <v>3</v>
      </c>
      <c r="H31" s="46">
        <f>G31/G35</f>
        <v>4.8387096774193547E-2</v>
      </c>
      <c r="I31" s="76">
        <v>2</v>
      </c>
      <c r="J31" s="46">
        <f>I31/$I$35</f>
        <v>3.2258064516129031E-2</v>
      </c>
      <c r="K31" s="76">
        <v>2</v>
      </c>
      <c r="L31" s="46">
        <f>K31/$K$35</f>
        <v>3.5714285714285712E-2</v>
      </c>
      <c r="M31" s="190">
        <f t="shared" si="0"/>
        <v>10</v>
      </c>
      <c r="N31" s="53">
        <f>M31/$M$35</f>
        <v>3.3222591362126248E-2</v>
      </c>
      <c r="O31" s="13"/>
      <c r="P31" s="42"/>
    </row>
    <row r="32" spans="1:16">
      <c r="A32" s="42"/>
      <c r="B32" s="239" t="s">
        <v>132</v>
      </c>
      <c r="C32" s="76"/>
      <c r="D32" s="46"/>
      <c r="E32" s="76"/>
      <c r="F32" s="46"/>
      <c r="G32" s="76">
        <v>2</v>
      </c>
      <c r="H32" s="46">
        <f>G32/G35</f>
        <v>3.2258064516129031E-2</v>
      </c>
      <c r="I32" s="76">
        <v>1</v>
      </c>
      <c r="J32" s="46">
        <f>I32/$I$35</f>
        <v>1.6129032258064516E-2</v>
      </c>
      <c r="K32" s="76"/>
      <c r="L32" s="46"/>
      <c r="M32" s="190">
        <f t="shared" si="0"/>
        <v>3</v>
      </c>
      <c r="N32" s="53">
        <f>M32/$M$35</f>
        <v>9.9667774086378731E-3</v>
      </c>
      <c r="O32" s="13"/>
      <c r="P32" s="42"/>
    </row>
    <row r="33" spans="1:16">
      <c r="A33" s="42"/>
      <c r="B33" s="239" t="s">
        <v>147</v>
      </c>
      <c r="C33" s="76"/>
      <c r="D33" s="46"/>
      <c r="E33" s="76">
        <v>1</v>
      </c>
      <c r="F33" s="46">
        <f>E33/$C$35</f>
        <v>1.5151515151515152E-2</v>
      </c>
      <c r="G33" s="76"/>
      <c r="H33" s="46"/>
      <c r="I33" s="76"/>
      <c r="J33" s="46"/>
      <c r="K33" s="76"/>
      <c r="L33" s="46"/>
      <c r="M33" s="190">
        <f t="shared" si="0"/>
        <v>1</v>
      </c>
      <c r="N33" s="53">
        <f>M33/$M$35</f>
        <v>3.3222591362126247E-3</v>
      </c>
      <c r="O33" s="13"/>
      <c r="P33" s="42"/>
    </row>
    <row r="34" spans="1:16">
      <c r="A34" s="42"/>
      <c r="B34" s="239" t="s">
        <v>133</v>
      </c>
      <c r="C34" s="76">
        <v>2</v>
      </c>
      <c r="D34" s="46">
        <f>C34/$C$35</f>
        <v>3.0303030303030304E-2</v>
      </c>
      <c r="E34" s="76"/>
      <c r="F34" s="46"/>
      <c r="G34" s="76"/>
      <c r="H34" s="46"/>
      <c r="I34" s="76">
        <v>1</v>
      </c>
      <c r="J34" s="46">
        <f>I34/$I$35</f>
        <v>1.6129032258064516E-2</v>
      </c>
      <c r="K34" s="76"/>
      <c r="L34" s="46"/>
      <c r="M34" s="190">
        <f t="shared" si="0"/>
        <v>3</v>
      </c>
      <c r="N34" s="53">
        <f>M34/$M$35</f>
        <v>9.9667774086378731E-3</v>
      </c>
      <c r="O34" s="13"/>
      <c r="P34" s="42"/>
    </row>
    <row r="35" spans="1:16" ht="15.75" thickBot="1">
      <c r="A35" s="42"/>
      <c r="B35" s="148" t="s">
        <v>70</v>
      </c>
      <c r="C35" s="149">
        <f>SUM(C6:C34)</f>
        <v>66</v>
      </c>
      <c r="D35" s="150">
        <f>C35/C35</f>
        <v>1</v>
      </c>
      <c r="E35" s="149">
        <f>SUM(E6:E34)</f>
        <v>55</v>
      </c>
      <c r="F35" s="150">
        <f>E35/E35</f>
        <v>1</v>
      </c>
      <c r="G35" s="149">
        <f>SUM(G6:G34)</f>
        <v>62</v>
      </c>
      <c r="H35" s="150">
        <f>G35/G35</f>
        <v>1</v>
      </c>
      <c r="I35" s="149">
        <f>SUM(I6:I34)</f>
        <v>62</v>
      </c>
      <c r="J35" s="150">
        <f>I35/I35</f>
        <v>1</v>
      </c>
      <c r="K35" s="149">
        <f>SUM(K6:K34)</f>
        <v>56</v>
      </c>
      <c r="L35" s="150">
        <f>K35/K35</f>
        <v>1</v>
      </c>
      <c r="M35" s="149">
        <f>SUM(M6:M34)</f>
        <v>301</v>
      </c>
      <c r="N35" s="187">
        <f>M35/M35</f>
        <v>1</v>
      </c>
      <c r="O35" s="13"/>
      <c r="P35" s="42"/>
    </row>
    <row r="36" spans="1:16">
      <c r="B36" s="42"/>
    </row>
    <row r="37" spans="1:16">
      <c r="B37" s="42"/>
    </row>
    <row r="38" spans="1:16">
      <c r="B38" s="42"/>
      <c r="F38" s="8"/>
    </row>
    <row r="39" spans="1:16">
      <c r="B39" s="42"/>
    </row>
    <row r="40" spans="1:16">
      <c r="B40" s="42"/>
    </row>
    <row r="41" spans="1:16">
      <c r="B41" s="42"/>
    </row>
    <row r="42" spans="1:16">
      <c r="B42" s="42"/>
    </row>
    <row r="43" spans="1:16">
      <c r="B43" s="42"/>
    </row>
    <row r="44" spans="1:16">
      <c r="B44" s="42"/>
    </row>
    <row r="45" spans="1:16">
      <c r="B45" s="42"/>
    </row>
    <row r="46" spans="1:16">
      <c r="B46" s="42"/>
    </row>
    <row r="47" spans="1:16">
      <c r="B47" s="42"/>
    </row>
    <row r="48" spans="1:1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2021-10-25T11:32:03Z</cp:lastPrinted>
  <dcterms:created xsi:type="dcterms:W3CDTF">2010-12-15T07:52:14Z</dcterms:created>
  <dcterms:modified xsi:type="dcterms:W3CDTF">2021-10-25T11:32:04Z</dcterms:modified>
</cp:coreProperties>
</file>